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 codeName="ThisWorkbook"/>
  <xr:revisionPtr revIDLastSave="0" documentId="13_ncr:1_{45B44955-4965-44A8-9817-8F6696C9571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B3" sheetId="3" r:id="rId1"/>
    <sheet name="Terrex-Gen5" sheetId="5" r:id="rId2"/>
    <sheet name="calculations" sheetId="2" state="hidden" r:id="rId3"/>
  </sheets>
  <definedNames>
    <definedName name="closed">OFFSET(calculations!$J$16,,,days)</definedName>
    <definedName name="closed_labels">closed+label_offset</definedName>
    <definedName name="dates">OFFSET(calculations!$H$16,,,days)</definedName>
    <definedName name="days">calculations!$J$7</definedName>
    <definedName name="keydate">calculations!$J$8</definedName>
    <definedName name="label_offset">MAX(opened, closed)*4%</definedName>
    <definedName name="maxdate">calculations!$J$5</definedName>
    <definedName name="mindate">calculations!$J$4</definedName>
    <definedName name="opened">OFFSET(calculations!$I$16,,,days)</definedName>
    <definedName name="opened_labels">opened+label_offset</definedName>
    <definedName name="priorities">OFFSET(calculations!$T$16,,,calculations!$O$13+1)</definedName>
    <definedName name="prioritiesUnsorted">OFFSET(calculations!$O$15,,,calculations!$O$13+1)</definedName>
    <definedName name="priority">calculations!$J$10</definedName>
    <definedName name="RowTitleRegion1..J2">#REF!</definedName>
    <definedName name="Title1">#REF!</definedName>
    <definedName name="type">calculations!$J$9</definedName>
    <definedName name="types">OFFSET(calculations!$S$16,,,calculations!$N$13+1)</definedName>
    <definedName name="typesUnsorted">OFFSET(calculations!$N$15,,,calculations!$N$13+1)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2" l="1"/>
  <c r="J8" i="2" l="1"/>
  <c r="J7" i="2"/>
  <c r="J10" i="2"/>
  <c r="J9" i="2"/>
  <c r="H26" i="2" l="1"/>
  <c r="H16" i="2"/>
  <c r="H19" i="2"/>
  <c r="H20" i="2"/>
  <c r="H27" i="2"/>
  <c r="H35" i="2"/>
  <c r="H38" i="2"/>
  <c r="H55" i="2"/>
  <c r="H59" i="2"/>
  <c r="H23" i="2"/>
  <c r="H34" i="2"/>
  <c r="H53" i="2"/>
  <c r="H56" i="2"/>
  <c r="H28" i="2"/>
  <c r="H40" i="2"/>
  <c r="H62" i="2"/>
  <c r="H21" i="2"/>
  <c r="H29" i="2"/>
  <c r="H44" i="2"/>
  <c r="H22" i="2"/>
  <c r="H31" i="2"/>
  <c r="H48" i="2"/>
  <c r="H17" i="2"/>
  <c r="H25" i="2"/>
  <c r="H32" i="2"/>
  <c r="H46" i="2"/>
  <c r="H77" i="2"/>
  <c r="H66" i="2"/>
  <c r="H33" i="2"/>
  <c r="H41" i="2"/>
  <c r="H54" i="2"/>
  <c r="H68" i="2"/>
  <c r="H37" i="2"/>
  <c r="H47" i="2"/>
  <c r="H75" i="2"/>
  <c r="H64" i="2"/>
  <c r="H49" i="2"/>
  <c r="H61" i="2"/>
  <c r="H42" i="2"/>
  <c r="H52" i="2"/>
  <c r="H60" i="2"/>
  <c r="H70" i="2"/>
  <c r="H74" i="2"/>
  <c r="H72" i="2"/>
  <c r="H67" i="2"/>
  <c r="H18" i="2"/>
  <c r="H24" i="2"/>
  <c r="H30" i="2"/>
  <c r="H36" i="2"/>
  <c r="H43" i="2"/>
  <c r="H50" i="2"/>
  <c r="H58" i="2"/>
  <c r="H65" i="2"/>
  <c r="H73" i="2"/>
  <c r="H76" i="2"/>
  <c r="H71" i="2"/>
  <c r="H78" i="2"/>
  <c r="H79" i="2"/>
  <c r="H80" i="2"/>
  <c r="H39" i="2"/>
  <c r="H45" i="2"/>
  <c r="H51" i="2"/>
  <c r="H57" i="2"/>
  <c r="H63" i="2"/>
  <c r="H69" i="2"/>
  <c r="O16" i="2" l="1" a="1"/>
  <c r="O16" i="2" s="1"/>
  <c r="N16" i="2" a="1"/>
  <c r="N16" i="2" s="1"/>
  <c r="O17" i="2" l="1" a="1"/>
  <c r="O17" i="2" s="1"/>
  <c r="N17" i="2" a="1"/>
  <c r="N17" i="2" s="1"/>
  <c r="O18" i="2" l="1" a="1"/>
  <c r="O18" i="2" s="1"/>
  <c r="N18" i="2" a="1"/>
  <c r="N18" i="2" s="1"/>
  <c r="O19" i="2" l="1" a="1"/>
  <c r="O19" i="2" s="1"/>
  <c r="N19" i="2" a="1"/>
  <c r="N19" i="2" s="1"/>
  <c r="N20" i="2" l="1" a="1"/>
  <c r="N20" i="2" s="1"/>
  <c r="O20" i="2" a="1"/>
  <c r="O20" i="2" s="1"/>
  <c r="O21" i="2" l="1" a="1"/>
  <c r="O21" i="2" s="1"/>
  <c r="O22" i="2" s="1" a="1"/>
  <c r="O22" i="2" s="1"/>
  <c r="N21" i="2" a="1"/>
  <c r="N21" i="2" s="1"/>
  <c r="N22" i="2" s="1" a="1"/>
  <c r="N22" i="2" s="1"/>
  <c r="N23" i="2" s="1" a="1"/>
  <c r="N23" i="2" s="1"/>
  <c r="N24" i="2" s="1" a="1"/>
  <c r="N24" i="2" s="1"/>
  <c r="N25" i="2" s="1" a="1"/>
  <c r="N25" i="2" s="1"/>
  <c r="N26" i="2" s="1" a="1"/>
  <c r="N26" i="2" s="1"/>
  <c r="N27" i="2" s="1" a="1"/>
  <c r="N27" i="2" s="1"/>
  <c r="O23" i="2" l="1" a="1"/>
  <c r="O23" i="2" s="1"/>
  <c r="O24" i="2" s="1" a="1"/>
  <c r="O24" i="2" s="1"/>
  <c r="O25" i="2" s="1" a="1"/>
  <c r="O25" i="2" s="1"/>
  <c r="O26" i="2" s="1" a="1"/>
  <c r="O26" i="2" s="1"/>
  <c r="O27" i="2" s="1" a="1"/>
  <c r="O27" i="2" s="1"/>
  <c r="O28" i="2" s="1" a="1"/>
  <c r="O28" i="2" s="1"/>
  <c r="O29" i="2" s="1" a="1"/>
  <c r="O29" i="2" s="1"/>
  <c r="O30" i="2" s="1" a="1"/>
  <c r="O30" i="2" s="1"/>
  <c r="O31" i="2" s="1" a="1"/>
  <c r="O31" i="2" s="1"/>
  <c r="O32" i="2" s="1" a="1"/>
  <c r="O32" i="2" s="1"/>
  <c r="O33" i="2" s="1" a="1"/>
  <c r="O33" i="2" s="1"/>
  <c r="O34" i="2" s="1" a="1"/>
  <c r="O34" i="2" s="1"/>
  <c r="O35" i="2" s="1" a="1"/>
  <c r="O35" i="2" s="1"/>
  <c r="O36" i="2" s="1" a="1"/>
  <c r="O36" i="2" s="1"/>
  <c r="O37" i="2" s="1" a="1"/>
  <c r="O37" i="2" s="1"/>
  <c r="O38" i="2" s="1" a="1"/>
  <c r="O38" i="2" s="1"/>
  <c r="O39" i="2" s="1" a="1"/>
  <c r="O39" i="2" s="1"/>
  <c r="O40" i="2" s="1" a="1"/>
  <c r="O40" i="2" s="1"/>
  <c r="O41" i="2" s="1" a="1"/>
  <c r="O41" i="2" s="1"/>
  <c r="O42" i="2" s="1" a="1"/>
  <c r="O42" i="2" s="1"/>
  <c r="O43" i="2" s="1" a="1"/>
  <c r="O43" i="2" s="1"/>
  <c r="O44" i="2" s="1" a="1"/>
  <c r="O44" i="2" s="1"/>
  <c r="O45" i="2" s="1" a="1"/>
  <c r="O45" i="2" s="1"/>
  <c r="O13" i="2" s="1"/>
  <c r="N28" i="2" a="1"/>
  <c r="N28" i="2" s="1"/>
  <c r="N29" i="2" s="1" a="1"/>
  <c r="N29" i="2" s="1"/>
  <c r="N30" i="2" s="1" a="1"/>
  <c r="N30" i="2" s="1"/>
  <c r="N31" i="2" s="1" a="1"/>
  <c r="N31" i="2" s="1"/>
  <c r="N32" i="2" s="1" a="1"/>
  <c r="N32" i="2" s="1"/>
  <c r="N33" i="2" s="1" a="1"/>
  <c r="N33" i="2" s="1"/>
  <c r="N34" i="2" s="1" a="1"/>
  <c r="N34" i="2" s="1"/>
  <c r="N35" i="2" s="1" a="1"/>
  <c r="N35" i="2" s="1"/>
  <c r="N36" i="2" s="1" a="1"/>
  <c r="N36" i="2" s="1"/>
  <c r="N37" i="2" s="1" a="1"/>
  <c r="N37" i="2" s="1"/>
  <c r="N38" i="2" s="1" a="1"/>
  <c r="N38" i="2" s="1"/>
  <c r="N39" i="2" s="1" a="1"/>
  <c r="N39" i="2" s="1"/>
  <c r="N40" i="2" s="1" a="1"/>
  <c r="N40" i="2" s="1"/>
  <c r="N41" i="2" s="1" a="1"/>
  <c r="N41" i="2" s="1"/>
  <c r="N42" i="2" s="1" a="1"/>
  <c r="N42" i="2" s="1"/>
  <c r="N43" i="2" s="1" a="1"/>
  <c r="N43" i="2" s="1"/>
  <c r="N44" i="2" s="1" a="1"/>
  <c r="N44" i="2" s="1"/>
  <c r="N45" i="2" s="1" a="1"/>
  <c r="N45" i="2" s="1"/>
  <c r="N13" i="2" s="1"/>
  <c r="S38" i="2" l="1" a="1"/>
  <c r="S38" i="2" s="1"/>
  <c r="S26" i="2" a="1"/>
  <c r="S26" i="2" s="1"/>
  <c r="S24" i="2" a="1"/>
  <c r="S24" i="2" s="1"/>
  <c r="S23" i="2" a="1"/>
  <c r="S23" i="2" s="1"/>
  <c r="S22" i="2" a="1"/>
  <c r="S22" i="2" s="1"/>
  <c r="S33" i="2" a="1"/>
  <c r="S33" i="2" s="1"/>
  <c r="S32" i="2" a="1"/>
  <c r="S32" i="2" s="1"/>
  <c r="S20" i="2" a="1"/>
  <c r="S20" i="2" s="1"/>
  <c r="S43" i="2" a="1"/>
  <c r="S43" i="2" s="1"/>
  <c r="S19" i="2" a="1"/>
  <c r="S19" i="2" s="1"/>
  <c r="S42" i="2" a="1"/>
  <c r="S42" i="2" s="1"/>
  <c r="S18" i="2" a="1"/>
  <c r="S18" i="2" s="1"/>
  <c r="S28" i="2" a="1"/>
  <c r="S28" i="2" s="1"/>
  <c r="S37" i="2" a="1"/>
  <c r="S37" i="2" s="1"/>
  <c r="S25" i="2" a="1"/>
  <c r="S25" i="2" s="1"/>
  <c r="S36" i="2" a="1"/>
  <c r="S36" i="2" s="1"/>
  <c r="S35" i="2" a="1"/>
  <c r="S35" i="2" s="1"/>
  <c r="S34" i="2" a="1"/>
  <c r="S34" i="2" s="1"/>
  <c r="S45" i="2" a="1"/>
  <c r="S45" i="2" s="1"/>
  <c r="S21" i="2" a="1"/>
  <c r="S21" i="2" s="1"/>
  <c r="S44" i="2" a="1"/>
  <c r="S44" i="2" s="1"/>
  <c r="S31" i="2" a="1"/>
  <c r="S31" i="2" s="1"/>
  <c r="S30" i="2" a="1"/>
  <c r="S30" i="2" s="1"/>
  <c r="S40" i="2" a="1"/>
  <c r="S40" i="2" s="1"/>
  <c r="S27" i="2" a="1"/>
  <c r="S27" i="2" s="1"/>
  <c r="S41" i="2" a="1"/>
  <c r="S41" i="2" s="1"/>
  <c r="S29" i="2" a="1"/>
  <c r="S29" i="2" s="1"/>
  <c r="S17" i="2" a="1"/>
  <c r="S17" i="2" s="1"/>
  <c r="S16" i="2" a="1"/>
  <c r="S16" i="2" s="1"/>
  <c r="S39" i="2" a="1"/>
  <c r="S39" i="2" s="1"/>
  <c r="O12" i="2"/>
  <c r="T18" i="2" a="1"/>
  <c r="T18" i="2" s="1"/>
  <c r="T30" i="2" a="1"/>
  <c r="T30" i="2" s="1"/>
  <c r="T42" i="2" a="1"/>
  <c r="T42" i="2" s="1"/>
  <c r="T32" i="2" a="1"/>
  <c r="T32" i="2" s="1"/>
  <c r="T44" i="2" a="1"/>
  <c r="T44" i="2" s="1"/>
  <c r="T21" i="2" a="1"/>
  <c r="T21" i="2" s="1"/>
  <c r="T45" i="2" a="1"/>
  <c r="T45" i="2" s="1"/>
  <c r="T22" i="2" a="1"/>
  <c r="T22" i="2" s="1"/>
  <c r="T16" i="2" a="1"/>
  <c r="T16" i="2" s="1"/>
  <c r="T35" i="2" a="1"/>
  <c r="T35" i="2" s="1"/>
  <c r="T36" i="2" a="1"/>
  <c r="T36" i="2" s="1"/>
  <c r="T25" i="2" a="1"/>
  <c r="T25" i="2" s="1"/>
  <c r="T38" i="2" a="1"/>
  <c r="T38" i="2" s="1"/>
  <c r="T19" i="2" a="1"/>
  <c r="T19" i="2" s="1"/>
  <c r="T31" i="2" a="1"/>
  <c r="T31" i="2" s="1"/>
  <c r="T43" i="2" a="1"/>
  <c r="T43" i="2" s="1"/>
  <c r="T20" i="2" a="1"/>
  <c r="T20" i="2" s="1"/>
  <c r="T33" i="2" a="1"/>
  <c r="T33" i="2" s="1"/>
  <c r="T34" i="2" a="1"/>
  <c r="T34" i="2" s="1"/>
  <c r="T23" i="2" a="1"/>
  <c r="T23" i="2" s="1"/>
  <c r="T24" i="2" a="1"/>
  <c r="T24" i="2" s="1"/>
  <c r="T37" i="2" a="1"/>
  <c r="T37" i="2" s="1"/>
  <c r="T26" i="2" a="1"/>
  <c r="T26" i="2" s="1"/>
  <c r="T17" i="2" a="1"/>
  <c r="T17" i="2" s="1"/>
  <c r="T41" i="2" a="1"/>
  <c r="T41" i="2" s="1"/>
  <c r="T27" i="2" a="1"/>
  <c r="T27" i="2" s="1"/>
  <c r="T39" i="2" a="1"/>
  <c r="T39" i="2" s="1"/>
  <c r="T28" i="2" a="1"/>
  <c r="T28" i="2" s="1"/>
  <c r="T40" i="2" a="1"/>
  <c r="T40" i="2" s="1"/>
  <c r="T29" i="2" a="1"/>
  <c r="T29" i="2" s="1"/>
  <c r="N12" i="2"/>
  <c r="N8" i="2"/>
  <c r="I16" i="2" l="1"/>
  <c r="I17" i="2" l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J16" i="2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</calcChain>
</file>

<file path=xl/sharedStrings.xml><?xml version="1.0" encoding="utf-8"?>
<sst xmlns="http://schemas.openxmlformats.org/spreadsheetml/2006/main" count="63" uniqueCount="53">
  <si>
    <t>Type</t>
  </si>
  <si>
    <t>Priority</t>
  </si>
  <si>
    <t>Opened</t>
  </si>
  <si>
    <t>Closed</t>
  </si>
  <si>
    <t>*</t>
  </si>
  <si>
    <t>Date</t>
  </si>
  <si>
    <t>Days</t>
  </si>
  <si>
    <t>Types</t>
  </si>
  <si>
    <t>Priorities</t>
  </si>
  <si>
    <t>Min</t>
  </si>
  <si>
    <t>Max</t>
  </si>
  <si>
    <t>*** This sheet should remain hidden ***</t>
  </si>
  <si>
    <t>Sorted</t>
  </si>
  <si>
    <t>VCU-Inetrface-card</t>
  </si>
  <si>
    <t>VDU-Interface-card</t>
  </si>
  <si>
    <t>PCB routine ready</t>
  </si>
  <si>
    <t>VSR-B2</t>
  </si>
  <si>
    <t>VSR-B1</t>
  </si>
  <si>
    <t>iDDP-EXT</t>
  </si>
  <si>
    <t>VSR-B3</t>
  </si>
  <si>
    <t>VSR-PWR</t>
  </si>
  <si>
    <t>expected schedules</t>
  </si>
  <si>
    <t xml:space="preserve">VSR-G5  </t>
  </si>
  <si>
    <t>Fabrication drawing ready</t>
  </si>
  <si>
    <t>End of March. PO to be placed</t>
  </si>
  <si>
    <t>ALINX-ACU7EVB testing</t>
  </si>
  <si>
    <t xml:space="preserve">Thermal fins. To be finalized by Steven and Jacky.
Thermal sheet to be purchased.
Crews / standard parts to be purchased by Jacky
</t>
  </si>
  <si>
    <t xml:space="preserve">LCD </t>
  </si>
  <si>
    <t>iDDP-G5</t>
  </si>
  <si>
    <t>Push button part nunmber</t>
  </si>
  <si>
    <t>Overall BOM fro all</t>
  </si>
  <si>
    <t>To be finalized, confirmed.</t>
  </si>
  <si>
    <t>B3 VDU failed during humudity test</t>
  </si>
  <si>
    <t>Solution on circuit</t>
  </si>
  <si>
    <t>by When</t>
  </si>
  <si>
    <t>B3 VDU EMI/EMC test failed</t>
  </si>
  <si>
    <t>Fiexed job done, wait for final test</t>
  </si>
  <si>
    <t>8 Mar. 2023</t>
  </si>
  <si>
    <t>Production?</t>
  </si>
  <si>
    <t>Design for production by Apr. 2023</t>
  </si>
  <si>
    <t>B3 VCU CE test failed</t>
  </si>
  <si>
    <t>A power filter added, fly wire on prototype for tetsing. Final production design on PCB (already done on schematic, mechanical design done, wiating for PCB routine)</t>
  </si>
  <si>
    <t>8 Mr 2023 , on testing.</t>
  </si>
  <si>
    <t>3 Mar Ready</t>
  </si>
  <si>
    <t>DONE</t>
  </si>
  <si>
    <t>18 Mar. PCB fab. Complete</t>
  </si>
  <si>
    <t>9 Mar Ready</t>
  </si>
  <si>
    <t>10 Mar Ready</t>
  </si>
  <si>
    <t>completed before 15 Mar</t>
  </si>
  <si>
    <t>PCB fabrication</t>
  </si>
  <si>
    <t>pcb routine</t>
  </si>
  <si>
    <t>components purchase</t>
  </si>
  <si>
    <t>pcb assembly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</si>
</sst>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9"/>
      <color theme="0"/>
      <name val="Calibri"/>
      <family val="2"/>
      <scheme val="minor"/>
    </font>
    <font>
      <sz val="13"/>
      <color theme="0"/>
      <name val="Calibri"/>
      <family val="2"/>
      <scheme val="minor"/>
    </font>
    <font>
      <sz val="28"/>
      <color theme="0"/>
      <name val="Calibri"/>
      <family val="2"/>
      <scheme val="major"/>
    </font>
    <font>
      <b/>
      <sz val="16"/>
      <color theme="0"/>
      <name val="Calibri"/>
      <family val="2"/>
      <scheme val="minor"/>
    </font>
    <font>
      <b/>
      <sz val="16"/>
      <color theme="4"/>
      <name val="Calibri"/>
      <family val="2"/>
      <scheme val="minor"/>
    </font>
    <font>
      <b/>
      <sz val="16"/>
      <color theme="6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1" tint="0.14996795556505021"/>
        <bgColor indexed="64"/>
      </patternFill>
    </fill>
  </fills>
  <borders count="2">
    <border>
      <left/>
      <right/>
      <top/>
      <bottom/>
      <diagonal/>
    </border>
    <border>
      <left/>
      <right/>
      <top style="thick">
        <color theme="1" tint="0.499984740745262"/>
      </top>
      <bottom/>
      <diagonal/>
    </border>
  </borders>
  <cellStyleXfs count="9">
    <xf numFmtId="0" fontId="0" fillId="2" borderId="0">
      <alignment horizontal="left" vertical="center" wrapText="1" indent="1"/>
    </xf>
    <xf numFmtId="14" fontId="1" fillId="0" borderId="0" applyFont="0" applyFill="0" applyBorder="0" applyAlignment="0" applyProtection="0"/>
    <xf numFmtId="0" fontId="4" fillId="3" borderId="1">
      <alignment horizontal="left" vertical="center" wrapText="1"/>
    </xf>
    <xf numFmtId="0" fontId="3" fillId="3" borderId="0">
      <alignment horizontal="left" vertical="top"/>
    </xf>
    <xf numFmtId="0" fontId="2" fillId="3" borderId="1">
      <alignment horizontal="left"/>
    </xf>
    <xf numFmtId="0" fontId="5" fillId="0" borderId="0" applyNumberFormat="0" applyFill="0" applyBorder="0" applyAlignment="0"/>
    <xf numFmtId="0" fontId="6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/>
  </cellStyleXfs>
  <cellXfs count="5">
    <xf numFmtId="0" fontId="0" fillId="2" borderId="0" xfId="0">
      <alignment horizontal="left" vertical="center" wrapText="1" indent="1"/>
    </xf>
    <xf numFmtId="14" fontId="0" fillId="2" borderId="0" xfId="0" applyNumberFormat="1">
      <alignment horizontal="left" vertical="center" wrapText="1" indent="1"/>
    </xf>
    <xf numFmtId="15" fontId="0" fillId="2" borderId="0" xfId="0" applyNumberFormat="1">
      <alignment horizontal="left" vertical="center" wrapText="1" indent="1"/>
    </xf>
    <xf numFmtId="0" fontId="9" fillId="2" borderId="0" xfId="0" applyFont="1">
      <alignment horizontal="left" vertical="center" wrapText="1" indent="1"/>
    </xf>
    <xf numFmtId="16" fontId="0" fillId="2" borderId="0" xfId="0" applyNumberFormat="1">
      <alignment horizontal="left" vertical="center" wrapText="1" indent="1"/>
    </xf>
  </cellXfs>
  <cellStyles count="9">
    <cellStyle name="Date" xfId="1" xr:uid="{00000000-0005-0000-0000-000000000000}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3" builtinId="20" customBuiltin="1"/>
    <cellStyle name="Normal" xfId="0" builtinId="0" customBuiltin="1"/>
    <cellStyle name="Note" xfId="8" builtinId="10" customBuiltin="1"/>
    <cellStyle name="Title" xfId="2" builtinId="15" customBuiltin="1"/>
  </cellStyles>
  <dxfs count="3">
    <dxf>
      <fill>
        <patternFill>
          <bgColor theme="1" tint="0.14996795556505021"/>
        </patternFill>
      </fill>
      <border diagonalUp="1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diagonal style="thin">
          <color theme="1" tint="0.499984740745262"/>
        </diagonal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>
          <bgColor theme="1" tint="0.34998626667073579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ont>
        <b/>
        <i val="0"/>
      </font>
      <fill>
        <patternFill>
          <bgColor theme="1" tint="0.14996795556505021"/>
        </patternFill>
      </fill>
    </dxf>
  </dxfs>
  <tableStyles count="1" defaultTableStyle="Project Issue Tracker" defaultPivotStyle="PivotStyleDark1">
    <tableStyle name="Project Issue Tracker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Project Issue Tracker">
      <a:dk1>
        <a:sysClr val="windowText" lastClr="000000"/>
      </a:dk1>
      <a:lt1>
        <a:sysClr val="window" lastClr="FFFFFF"/>
      </a:lt1>
      <a:dk2>
        <a:srgbClr val="0D1C35"/>
      </a:dk2>
      <a:lt2>
        <a:srgbClr val="EBEAD4"/>
      </a:lt2>
      <a:accent1>
        <a:srgbClr val="5BD2D5"/>
      </a:accent1>
      <a:accent2>
        <a:srgbClr val="0096D1"/>
      </a:accent2>
      <a:accent3>
        <a:srgbClr val="FCB606"/>
      </a:accent3>
      <a:accent4>
        <a:srgbClr val="EF6237"/>
      </a:accent4>
      <a:accent5>
        <a:srgbClr val="93CE3E"/>
      </a:accent5>
      <a:accent6>
        <a:srgbClr val="7F52AA"/>
      </a:accent6>
      <a:hlink>
        <a:srgbClr val="5BD2D5"/>
      </a:hlink>
      <a:folHlink>
        <a:srgbClr val="7F52AA"/>
      </a:folHlink>
    </a:clrScheme>
    <a:fontScheme name="198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8"/>
  <sheetViews>
    <sheetView workbookViewId="0">
      <selection activeCell="D25" sqref="D25"/>
    </sheetView>
  </sheetViews>
  <sheetFormatPr defaultRowHeight="15.75" x14ac:dyDescent="0.25"/>
  <cols>
    <col min="1" max="1" width="22.625" customWidth="1"/>
    <col min="2" max="2" width="39.625" customWidth="1"/>
    <col min="3" max="3" width="21.75" customWidth="1"/>
    <col min="4" max="4" width="18.625" customWidth="1"/>
    <col min="5" max="5" width="19.625" customWidth="1"/>
  </cols>
  <sheetData>
    <row r="2" spans="1:5" x14ac:dyDescent="0.25">
      <c r="C2" s="2">
        <v>44986</v>
      </c>
    </row>
    <row r="5" spans="1:5" ht="31.5" x14ac:dyDescent="0.25">
      <c r="A5" t="s">
        <v>32</v>
      </c>
      <c r="B5" t="s">
        <v>33</v>
      </c>
      <c r="C5" t="s">
        <v>34</v>
      </c>
    </row>
    <row r="7" spans="1:5" ht="47.25" x14ac:dyDescent="0.25">
      <c r="A7" t="s">
        <v>35</v>
      </c>
      <c r="B7" t="s">
        <v>36</v>
      </c>
      <c r="C7" t="s">
        <v>37</v>
      </c>
      <c r="D7" t="s">
        <v>38</v>
      </c>
      <c r="E7" t="s">
        <v>39</v>
      </c>
    </row>
    <row r="8" spans="1:5" ht="63" x14ac:dyDescent="0.25">
      <c r="A8" t="s">
        <v>40</v>
      </c>
      <c r="B8" t="s">
        <v>41</v>
      </c>
      <c r="C8" t="s">
        <v>42</v>
      </c>
      <c r="D8" t="s">
        <v>38</v>
      </c>
      <c r="E8" t="s">
        <v>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5"/>
  <sheetViews>
    <sheetView tabSelected="1" workbookViewId="0">
      <selection activeCell="E11" sqref="E11"/>
    </sheetView>
  </sheetViews>
  <sheetFormatPr defaultRowHeight="15.75" x14ac:dyDescent="0.25"/>
  <cols>
    <col min="1" max="1" width="18.125" customWidth="1"/>
    <col min="2" max="2" width="20.875" customWidth="1"/>
    <col min="3" max="3" width="18.25" customWidth="1"/>
    <col min="4" max="4" width="21.5" customWidth="1"/>
    <col min="5" max="5" width="16.75" customWidth="1"/>
    <col min="6" max="6" width="62.75" customWidth="1"/>
  </cols>
  <sheetData>
    <row r="1" spans="1:6" x14ac:dyDescent="0.25">
      <c r="B1" s="2">
        <v>44986</v>
      </c>
    </row>
    <row r="2" spans="1:6" x14ac:dyDescent="0.25">
      <c r="B2" t="s">
        <v>50</v>
      </c>
      <c r="C2" t="s">
        <v>49</v>
      </c>
      <c r="D2" t="s">
        <v>51</v>
      </c>
      <c r="E2" t="s">
        <v>52</v>
      </c>
    </row>
    <row r="3" spans="1:6" ht="31.5" x14ac:dyDescent="0.25">
      <c r="A3" t="s">
        <v>13</v>
      </c>
      <c r="B3" t="s">
        <v>15</v>
      </c>
      <c r="C3" s="3" t="s">
        <v>45</v>
      </c>
      <c r="D3" s="4">
        <v>45009</v>
      </c>
      <c r="E3" s="4">
        <v>45031</v>
      </c>
      <c r="F3" t="s">
        <v>21</v>
      </c>
    </row>
    <row r="4" spans="1:6" x14ac:dyDescent="0.25">
      <c r="A4" t="s">
        <v>14</v>
      </c>
      <c r="B4" t="s">
        <v>15</v>
      </c>
      <c r="C4" s="4">
        <v>44993</v>
      </c>
      <c r="D4" s="4">
        <v>45009</v>
      </c>
      <c r="E4" s="4">
        <v>45031</v>
      </c>
    </row>
    <row r="5" spans="1:6" x14ac:dyDescent="0.25">
      <c r="A5" t="s">
        <v>16</v>
      </c>
      <c r="B5" t="s">
        <v>43</v>
      </c>
      <c r="C5" s="4">
        <v>45005</v>
      </c>
      <c r="D5" s="4">
        <v>45009</v>
      </c>
      <c r="E5" s="4">
        <v>45031</v>
      </c>
    </row>
    <row r="6" spans="1:6" x14ac:dyDescent="0.25">
      <c r="A6" t="s">
        <v>17</v>
      </c>
      <c r="B6" t="s">
        <v>46</v>
      </c>
      <c r="C6" s="4">
        <v>45016</v>
      </c>
      <c r="D6" s="4">
        <v>45009</v>
      </c>
      <c r="E6" s="4">
        <v>45031</v>
      </c>
    </row>
    <row r="7" spans="1:6" x14ac:dyDescent="0.25">
      <c r="A7" t="s">
        <v>18</v>
      </c>
      <c r="B7" t="s">
        <v>47</v>
      </c>
      <c r="C7" s="4">
        <v>45007</v>
      </c>
      <c r="D7" s="4">
        <v>45009</v>
      </c>
      <c r="E7" s="4">
        <v>45026</v>
      </c>
      <c r="F7" t="s">
        <v>31</v>
      </c>
    </row>
    <row r="8" spans="1:6" ht="31.5" x14ac:dyDescent="0.25">
      <c r="A8" t="s">
        <v>19</v>
      </c>
      <c r="B8" t="s">
        <v>48</v>
      </c>
      <c r="C8" s="4">
        <v>45009</v>
      </c>
      <c r="D8" s="4">
        <v>45009</v>
      </c>
      <c r="E8" s="4">
        <v>45031</v>
      </c>
    </row>
    <row r="9" spans="1:6" x14ac:dyDescent="0.25">
      <c r="A9" t="s">
        <v>20</v>
      </c>
      <c r="B9" s="4">
        <v>44992</v>
      </c>
      <c r="C9" s="4">
        <v>45007</v>
      </c>
      <c r="D9" s="4">
        <v>45009</v>
      </c>
      <c r="E9" s="4">
        <v>45031</v>
      </c>
    </row>
    <row r="10" spans="1:6" ht="31.5" x14ac:dyDescent="0.25">
      <c r="A10" t="s">
        <v>25</v>
      </c>
      <c r="B10" t="s">
        <v>44</v>
      </c>
    </row>
    <row r="11" spans="1:6" x14ac:dyDescent="0.25">
      <c r="A11" t="s">
        <v>27</v>
      </c>
      <c r="D11" s="4">
        <v>45031</v>
      </c>
    </row>
    <row r="12" spans="1:6" ht="31.5" x14ac:dyDescent="0.25">
      <c r="A12" t="s">
        <v>29</v>
      </c>
      <c r="D12" s="4">
        <v>45031</v>
      </c>
      <c r="F12" t="s">
        <v>30</v>
      </c>
    </row>
    <row r="13" spans="1:6" ht="63" x14ac:dyDescent="0.25">
      <c r="A13" t="s">
        <v>22</v>
      </c>
      <c r="B13" t="s">
        <v>23</v>
      </c>
      <c r="C13" t="s">
        <v>24</v>
      </c>
      <c r="F13" t="s">
        <v>26</v>
      </c>
    </row>
    <row r="15" spans="1:6" ht="31.5" x14ac:dyDescent="0.25">
      <c r="A15" t="s">
        <v>28</v>
      </c>
      <c r="B15" t="s">
        <v>23</v>
      </c>
      <c r="C15" t="s">
        <v>24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T80"/>
  <sheetViews>
    <sheetView workbookViewId="0"/>
  </sheetViews>
  <sheetFormatPr defaultRowHeight="15.75" x14ac:dyDescent="0.25"/>
  <cols>
    <col min="8" max="8" width="11" customWidth="1"/>
    <col min="10" max="10" width="11.375" customWidth="1"/>
    <col min="14" max="15" width="14.375" customWidth="1"/>
  </cols>
  <sheetData>
    <row r="1" spans="1:20" ht="110.25" x14ac:dyDescent="0.25">
      <c r="A1" t="s">
        <v>11</v>
      </c>
    </row>
    <row r="4" spans="1:20" x14ac:dyDescent="0.25">
      <c r="I4" t="s">
        <v>9</v>
      </c>
      <c r="J4" s="1">
        <f ca="1">DATE((YEAR(TODAY())-1),1,1)</f>
        <v>44562</v>
      </c>
    </row>
    <row r="5" spans="1:20" x14ac:dyDescent="0.25">
      <c r="I5" t="s">
        <v>10</v>
      </c>
      <c r="J5" s="1"/>
    </row>
    <row r="7" spans="1:20" x14ac:dyDescent="0.25">
      <c r="I7" t="s">
        <v>6</v>
      </c>
      <c r="J7" t="e">
        <f>#REF!</f>
        <v>#REF!</v>
      </c>
    </row>
    <row r="8" spans="1:20" x14ac:dyDescent="0.25">
      <c r="I8" t="s">
        <v>5</v>
      </c>
      <c r="J8" s="1" t="e">
        <f>#REF!</f>
        <v>#REF!</v>
      </c>
      <c r="N8">
        <f ca="1">COUNT(typesUnsorted)</f>
        <v>0</v>
      </c>
    </row>
    <row r="9" spans="1:20" x14ac:dyDescent="0.25">
      <c r="I9" t="s">
        <v>0</v>
      </c>
      <c r="J9" t="e">
        <f>#REF!</f>
        <v>#REF!</v>
      </c>
    </row>
    <row r="10" spans="1:20" x14ac:dyDescent="0.25">
      <c r="I10" t="s">
        <v>1</v>
      </c>
      <c r="J10" t="e">
        <f>#REF!</f>
        <v>#REF!</v>
      </c>
    </row>
    <row r="12" spans="1:20" x14ac:dyDescent="0.25">
      <c r="N12" t="e">
        <f ca="1">OFFSET($N$16,,,$N$13)</f>
        <v>#VALUE!</v>
      </c>
      <c r="O12" t="e">
        <f ca="1">OFFSET($O$16,,,$O$13)</f>
        <v>#VALUE!</v>
      </c>
    </row>
    <row r="13" spans="1:20" x14ac:dyDescent="0.25">
      <c r="N13">
        <f>COUNTA(N16:N45)-COUNTIF(N16:N45,NA())</f>
        <v>30</v>
      </c>
      <c r="O13">
        <f>COUNTA(O16:O45)-COUNTIF(O16:O45,NA())</f>
        <v>30</v>
      </c>
      <c r="S13" t="s">
        <v>12</v>
      </c>
      <c r="T13" t="s">
        <v>12</v>
      </c>
    </row>
    <row r="14" spans="1:20" ht="31.5" x14ac:dyDescent="0.25">
      <c r="H14" t="s">
        <v>5</v>
      </c>
      <c r="I14" t="s">
        <v>2</v>
      </c>
      <c r="J14" t="s">
        <v>3</v>
      </c>
      <c r="N14" t="s">
        <v>7</v>
      </c>
      <c r="O14" t="s">
        <v>8</v>
      </c>
      <c r="S14" t="s">
        <v>7</v>
      </c>
      <c r="T14" t="s">
        <v>8</v>
      </c>
    </row>
    <row r="15" spans="1:20" x14ac:dyDescent="0.25">
      <c r="N15" t="s">
        <v>4</v>
      </c>
      <c r="O15" t="s">
        <v>4</v>
      </c>
    </row>
    <row r="16" spans="1:20" x14ac:dyDescent="0.25">
      <c r="G16">
        <v>1</v>
      </c>
      <c r="H16" s="1" t="e">
        <f t="shared" ref="H16:H47" si="0">keydate-days+G16</f>
        <v>#REF!</v>
      </c>
      <c r="I16" t="e">
        <f>I15+COUNTIFS(#REF!,H16,#REF!,type,#REF!,priority)</f>
        <v>#REF!</v>
      </c>
      <c r="J16" t="e">
        <f>J15+COUNTIFS(#REF!,H16,#REF!,type,#REF!,priority)</f>
        <v>#REF!</v>
      </c>
      <c r="N16" t="e">
        <f t="array" ref="N16">INDEX(#REF!,MATCH(0, COUNTIF(N$15:N15,#REF!),0))</f>
        <v>#REF!</v>
      </c>
      <c r="O16" t="e">
        <f t="array" ref="O16">INDEX(#REF!,MATCH(0,COUNTIF(O$15:O15,#REF!),0))</f>
        <v>#REF!</v>
      </c>
      <c r="S16" t="str">
        <f t="array" aca="1" ref="S16" ca="1">INDEX(typesUnsorted, MATCH(SMALL(COUNTIF(typesUnsorted, "&lt;"&amp;typesUnsorted), ROW(1:1)), COUNTIF(typesUnsorted, "&lt;"&amp;typesUnsorted), 0))</f>
        <v>*</v>
      </c>
      <c r="T16" t="str">
        <f t="array" aca="1" ref="T16" ca="1">INDEX(prioritiesUnsorted, MATCH(SMALL(COUNTIF(prioritiesUnsorted, "&lt;"&amp;prioritiesUnsorted), ROW(1:1)), COUNTIF(prioritiesUnsorted, "&lt;"&amp;prioritiesUnsorted), 0))</f>
        <v>*</v>
      </c>
    </row>
    <row r="17" spans="7:20" x14ac:dyDescent="0.25">
      <c r="G17">
        <v>2</v>
      </c>
      <c r="H17" s="1" t="e">
        <f t="shared" si="0"/>
        <v>#REF!</v>
      </c>
      <c r="I17" t="e">
        <f>I16+COUNTIFS(#REF!,H17,#REF!,type,#REF!,priority)</f>
        <v>#REF!</v>
      </c>
      <c r="J17" t="e">
        <f>J16+COUNTIFS(#REF!,H17,#REF!,type,#REF!,priority)</f>
        <v>#REF!</v>
      </c>
      <c r="N17" t="e">
        <f t="array" ref="N17">INDEX(#REF!,MATCH(0, COUNTIF(N$15:N16,#REF!),0))</f>
        <v>#REF!</v>
      </c>
      <c r="O17" t="e">
        <f t="array" ref="O17">INDEX(#REF!,MATCH(0,COUNTIF(O$15:O16,#REF!),0))</f>
        <v>#REF!</v>
      </c>
      <c r="S17" t="e">
        <f t="array" aca="1" ref="S17" ca="1">INDEX(typesUnsorted, MATCH(SMALL(COUNTIF(typesUnsorted, "&lt;"&amp;typesUnsorted), ROW(2:2)), COUNTIF(typesUnsorted, "&lt;"&amp;typesUnsorted), 0))</f>
        <v>#REF!</v>
      </c>
      <c r="T17" t="e">
        <f t="array" aca="1" ref="T17" ca="1">INDEX(prioritiesUnsorted, MATCH(SMALL(COUNTIF(prioritiesUnsorted, "&lt;"&amp;prioritiesUnsorted), ROW(2:2)), COUNTIF(prioritiesUnsorted, "&lt;"&amp;prioritiesUnsorted), 0))</f>
        <v>#REF!</v>
      </c>
    </row>
    <row r="18" spans="7:20" x14ac:dyDescent="0.25">
      <c r="G18">
        <v>3</v>
      </c>
      <c r="H18" s="1" t="e">
        <f t="shared" si="0"/>
        <v>#REF!</v>
      </c>
      <c r="I18" t="e">
        <f>I17+COUNTIFS(#REF!,H18,#REF!,type,#REF!,priority)</f>
        <v>#REF!</v>
      </c>
      <c r="J18" t="e">
        <f>J17+COUNTIFS(#REF!,H18,#REF!,type,#REF!,priority)</f>
        <v>#REF!</v>
      </c>
      <c r="N18" t="e">
        <f t="array" ref="N18">INDEX(#REF!,MATCH(0, COUNTIF(N$15:N17,#REF!),0))</f>
        <v>#REF!</v>
      </c>
      <c r="O18" t="e">
        <f t="array" ref="O18">INDEX(#REF!,MATCH(0,COUNTIF(O$15:O17,#REF!),0))</f>
        <v>#REF!</v>
      </c>
      <c r="S18" t="e">
        <f t="array" aca="1" ref="S18" ca="1">INDEX(typesUnsorted, MATCH(SMALL(COUNTIF(typesUnsorted, "&lt;"&amp;typesUnsorted), ROW(3:3)), COUNTIF(typesUnsorted, "&lt;"&amp;typesUnsorted), 0))</f>
        <v>#REF!</v>
      </c>
      <c r="T18" t="e">
        <f t="array" aca="1" ref="T18" ca="1">INDEX(prioritiesUnsorted, MATCH(SMALL(COUNTIF(prioritiesUnsorted, "&lt;"&amp;prioritiesUnsorted), ROW(3:3)), COUNTIF(prioritiesUnsorted, "&lt;"&amp;prioritiesUnsorted), 0))</f>
        <v>#REF!</v>
      </c>
    </row>
    <row r="19" spans="7:20" x14ac:dyDescent="0.25">
      <c r="G19">
        <v>4</v>
      </c>
      <c r="H19" s="1" t="e">
        <f t="shared" si="0"/>
        <v>#REF!</v>
      </c>
      <c r="I19" t="e">
        <f>I18+COUNTIFS(#REF!,H19,#REF!,type,#REF!,priority)</f>
        <v>#REF!</v>
      </c>
      <c r="J19" t="e">
        <f>J18+COUNTIFS(#REF!,H19,#REF!,type,#REF!,priority)</f>
        <v>#REF!</v>
      </c>
      <c r="N19" t="e">
        <f t="array" ref="N19">INDEX(#REF!,MATCH(0, COUNTIF(N$15:N18,#REF!),0))</f>
        <v>#REF!</v>
      </c>
      <c r="O19" t="e">
        <f t="array" ref="O19">INDEX(#REF!,MATCH(0,COUNTIF(O$15:O18,#REF!),0))</f>
        <v>#REF!</v>
      </c>
      <c r="S19" t="e">
        <f t="array" aca="1" ref="S19" ca="1">INDEX(typesUnsorted, MATCH(SMALL(COUNTIF(typesUnsorted, "&lt;"&amp;typesUnsorted), ROW(4:4)), COUNTIF(typesUnsorted, "&lt;"&amp;typesUnsorted), 0))</f>
        <v>#REF!</v>
      </c>
      <c r="T19" t="e">
        <f t="array" aca="1" ref="T19" ca="1">INDEX(prioritiesUnsorted, MATCH(SMALL(COUNTIF(prioritiesUnsorted, "&lt;"&amp;prioritiesUnsorted), ROW(4:4)), COUNTIF(prioritiesUnsorted, "&lt;"&amp;prioritiesUnsorted), 0))</f>
        <v>#REF!</v>
      </c>
    </row>
    <row r="20" spans="7:20" x14ac:dyDescent="0.25">
      <c r="G20">
        <v>5</v>
      </c>
      <c r="H20" s="1" t="e">
        <f t="shared" si="0"/>
        <v>#REF!</v>
      </c>
      <c r="I20" t="e">
        <f>I19+COUNTIFS(#REF!,H20,#REF!,type,#REF!,priority)</f>
        <v>#REF!</v>
      </c>
      <c r="J20" t="e">
        <f>J19+COUNTIFS(#REF!,H20,#REF!,type,#REF!,priority)</f>
        <v>#REF!</v>
      </c>
      <c r="N20" t="e">
        <f t="array" ref="N20">INDEX(#REF!,MATCH(0, COUNTIF(N$15:N19,#REF!),0))</f>
        <v>#REF!</v>
      </c>
      <c r="O20" t="e">
        <f t="array" ref="O20">INDEX(#REF!,MATCH(0,COUNTIF(O$15:O19,#REF!),0))</f>
        <v>#REF!</v>
      </c>
      <c r="S20" t="e">
        <f t="array" aca="1" ref="S20" ca="1">INDEX(typesUnsorted, MATCH(SMALL(COUNTIF(typesUnsorted, "&lt;"&amp;typesUnsorted), ROW(5:5)), COUNTIF(typesUnsorted, "&lt;"&amp;typesUnsorted), 0))</f>
        <v>#REF!</v>
      </c>
      <c r="T20" t="e">
        <f t="array" aca="1" ref="T20" ca="1">INDEX(prioritiesUnsorted, MATCH(SMALL(COUNTIF(prioritiesUnsorted, "&lt;"&amp;prioritiesUnsorted), ROW(5:5)), COUNTIF(prioritiesUnsorted, "&lt;"&amp;prioritiesUnsorted), 0))</f>
        <v>#REF!</v>
      </c>
    </row>
    <row r="21" spans="7:20" x14ac:dyDescent="0.25">
      <c r="G21">
        <v>6</v>
      </c>
      <c r="H21" s="1" t="e">
        <f t="shared" si="0"/>
        <v>#REF!</v>
      </c>
      <c r="I21" t="e">
        <f>I20+COUNTIFS(#REF!,H21,#REF!,type,#REF!,priority)</f>
        <v>#REF!</v>
      </c>
      <c r="J21" t="e">
        <f>J20+COUNTIFS(#REF!,H21,#REF!,type,#REF!,priority)</f>
        <v>#REF!</v>
      </c>
      <c r="N21" t="e">
        <f t="array" ref="N21">INDEX(#REF!,MATCH(0, COUNTIF(N$15:N20,#REF!),0))</f>
        <v>#REF!</v>
      </c>
      <c r="O21" t="e">
        <f t="array" ref="O21">INDEX(#REF!,MATCH(0,COUNTIF(O$15:O20,#REF!),0))</f>
        <v>#REF!</v>
      </c>
      <c r="S21" t="e">
        <f t="array" aca="1" ref="S21" ca="1">INDEX(typesUnsorted, MATCH(SMALL(COUNTIF(typesUnsorted, "&lt;"&amp;typesUnsorted), ROW(6:6)), COUNTIF(typesUnsorted, "&lt;"&amp;typesUnsorted), 0))</f>
        <v>#REF!</v>
      </c>
      <c r="T21" t="e">
        <f t="array" aca="1" ref="T21" ca="1">INDEX(prioritiesUnsorted, MATCH(SMALL(COUNTIF(prioritiesUnsorted, "&lt;"&amp;prioritiesUnsorted), ROW(6:6)), COUNTIF(prioritiesUnsorted, "&lt;"&amp;prioritiesUnsorted), 0))</f>
        <v>#REF!</v>
      </c>
    </row>
    <row r="22" spans="7:20" x14ac:dyDescent="0.25">
      <c r="G22">
        <v>7</v>
      </c>
      <c r="H22" s="1" t="e">
        <f t="shared" si="0"/>
        <v>#REF!</v>
      </c>
      <c r="I22" t="e">
        <f>I21+COUNTIFS(#REF!,H22,#REF!,type,#REF!,priority)</f>
        <v>#REF!</v>
      </c>
      <c r="J22" t="e">
        <f>J21+COUNTIFS(#REF!,H22,#REF!,type,#REF!,priority)</f>
        <v>#REF!</v>
      </c>
      <c r="N22" t="e">
        <f t="array" ref="N22">INDEX(#REF!,MATCH(0, COUNTIF(N$15:N21,#REF!),0))</f>
        <v>#REF!</v>
      </c>
      <c r="O22" t="e">
        <f t="array" ref="O22">INDEX(#REF!,MATCH(0,COUNTIF(O$15:O21,#REF!),0))</f>
        <v>#REF!</v>
      </c>
      <c r="S22" t="e">
        <f t="array" aca="1" ref="S22" ca="1">INDEX(typesUnsorted, MATCH(SMALL(COUNTIF(typesUnsorted, "&lt;"&amp;typesUnsorted), ROW(7:7)), COUNTIF(typesUnsorted, "&lt;"&amp;typesUnsorted), 0))</f>
        <v>#REF!</v>
      </c>
      <c r="T22" t="e">
        <f t="array" aca="1" ref="T22" ca="1">INDEX(prioritiesUnsorted, MATCH(SMALL(COUNTIF(prioritiesUnsorted, "&lt;"&amp;prioritiesUnsorted), ROW(7:7)), COUNTIF(prioritiesUnsorted, "&lt;"&amp;prioritiesUnsorted), 0))</f>
        <v>#REF!</v>
      </c>
    </row>
    <row r="23" spans="7:20" x14ac:dyDescent="0.25">
      <c r="G23">
        <v>8</v>
      </c>
      <c r="H23" s="1" t="e">
        <f t="shared" si="0"/>
        <v>#REF!</v>
      </c>
      <c r="I23" t="e">
        <f>I22+COUNTIFS(#REF!,H23,#REF!,type,#REF!,priority)</f>
        <v>#REF!</v>
      </c>
      <c r="J23" t="e">
        <f>J22+COUNTIFS(#REF!,H23,#REF!,type,#REF!,priority)</f>
        <v>#REF!</v>
      </c>
      <c r="N23" t="e">
        <f t="array" ref="N23">INDEX(#REF!,MATCH(0, COUNTIF(N$15:N22,#REF!),0))</f>
        <v>#REF!</v>
      </c>
      <c r="O23" t="e">
        <f t="array" ref="O23">INDEX(#REF!,MATCH(0,COUNTIF(O$15:O22,#REF!),0))</f>
        <v>#REF!</v>
      </c>
      <c r="S23" t="e">
        <f t="array" aca="1" ref="S23" ca="1">INDEX(typesUnsorted, MATCH(SMALL(COUNTIF(typesUnsorted, "&lt;"&amp;typesUnsorted), ROW(8:8)), COUNTIF(typesUnsorted, "&lt;"&amp;typesUnsorted), 0))</f>
        <v>#REF!</v>
      </c>
      <c r="T23" t="e">
        <f t="array" aca="1" ref="T23" ca="1">INDEX(prioritiesUnsorted, MATCH(SMALL(COUNTIF(prioritiesUnsorted, "&lt;"&amp;prioritiesUnsorted), ROW(8:8)), COUNTIF(prioritiesUnsorted, "&lt;"&amp;prioritiesUnsorted), 0))</f>
        <v>#REF!</v>
      </c>
    </row>
    <row r="24" spans="7:20" x14ac:dyDescent="0.25">
      <c r="G24">
        <v>9</v>
      </c>
      <c r="H24" s="1" t="e">
        <f t="shared" si="0"/>
        <v>#REF!</v>
      </c>
      <c r="I24" t="e">
        <f>I23+COUNTIFS(#REF!,H24,#REF!,type,#REF!,priority)</f>
        <v>#REF!</v>
      </c>
      <c r="J24" t="e">
        <f>J23+COUNTIFS(#REF!,H24,#REF!,type,#REF!,priority)</f>
        <v>#REF!</v>
      </c>
      <c r="N24" t="e">
        <f t="array" ref="N24">INDEX(#REF!,MATCH(0, COUNTIF(N$15:N23,#REF!),0))</f>
        <v>#REF!</v>
      </c>
      <c r="O24" t="e">
        <f t="array" ref="O24">INDEX(#REF!,MATCH(0,COUNTIF(O$15:O23,#REF!),0))</f>
        <v>#REF!</v>
      </c>
      <c r="S24" t="e">
        <f t="array" aca="1" ref="S24" ca="1">INDEX(typesUnsorted, MATCH(SMALL(COUNTIF(typesUnsorted, "&lt;"&amp;typesUnsorted), ROW(9:9)), COUNTIF(typesUnsorted, "&lt;"&amp;typesUnsorted), 0))</f>
        <v>#REF!</v>
      </c>
      <c r="T24" t="e">
        <f t="array" aca="1" ref="T24" ca="1">INDEX(prioritiesUnsorted, MATCH(SMALL(COUNTIF(prioritiesUnsorted, "&lt;"&amp;prioritiesUnsorted), ROW(9:9)), COUNTIF(prioritiesUnsorted, "&lt;"&amp;prioritiesUnsorted), 0))</f>
        <v>#REF!</v>
      </c>
    </row>
    <row r="25" spans="7:20" x14ac:dyDescent="0.25">
      <c r="G25">
        <v>10</v>
      </c>
      <c r="H25" s="1" t="e">
        <f t="shared" si="0"/>
        <v>#REF!</v>
      </c>
      <c r="I25" t="e">
        <f>I24+COUNTIFS(#REF!,H25,#REF!,type,#REF!,priority)</f>
        <v>#REF!</v>
      </c>
      <c r="J25" t="e">
        <f>J24+COUNTIFS(#REF!,H25,#REF!,type,#REF!,priority)</f>
        <v>#REF!</v>
      </c>
      <c r="N25" t="e">
        <f t="array" ref="N25">INDEX(#REF!,MATCH(0, COUNTIF(N$15:N24,#REF!),0))</f>
        <v>#REF!</v>
      </c>
      <c r="O25" t="e">
        <f t="array" ref="O25">INDEX(#REF!,MATCH(0,COUNTIF(O$15:O24,#REF!),0))</f>
        <v>#REF!</v>
      </c>
      <c r="S25" t="e">
        <f t="array" aca="1" ref="S25" ca="1">INDEX(typesUnsorted, MATCH(SMALL(COUNTIF(typesUnsorted, "&lt;"&amp;typesUnsorted), ROW(10:10)), COUNTIF(typesUnsorted, "&lt;"&amp;typesUnsorted), 0))</f>
        <v>#REF!</v>
      </c>
      <c r="T25" t="e">
        <f t="array" aca="1" ref="T25" ca="1">INDEX(prioritiesUnsorted, MATCH(SMALL(COUNTIF(prioritiesUnsorted, "&lt;"&amp;prioritiesUnsorted), ROW(10:10)), COUNTIF(prioritiesUnsorted, "&lt;"&amp;prioritiesUnsorted), 0))</f>
        <v>#REF!</v>
      </c>
    </row>
    <row r="26" spans="7:20" x14ac:dyDescent="0.25">
      <c r="G26">
        <v>11</v>
      </c>
      <c r="H26" s="1" t="e">
        <f t="shared" si="0"/>
        <v>#REF!</v>
      </c>
      <c r="I26" t="e">
        <f>I25+COUNTIFS(#REF!,H26,#REF!,type,#REF!,priority)</f>
        <v>#REF!</v>
      </c>
      <c r="J26" t="e">
        <f>J25+COUNTIFS(#REF!,H26,#REF!,type,#REF!,priority)</f>
        <v>#REF!</v>
      </c>
      <c r="N26" t="e">
        <f t="array" ref="N26">INDEX(#REF!,MATCH(0, COUNTIF(N$15:N25,#REF!),0))</f>
        <v>#REF!</v>
      </c>
      <c r="O26" t="e">
        <f t="array" ref="O26">INDEX(#REF!,MATCH(0,COUNTIF(O$15:O25,#REF!),0))</f>
        <v>#REF!</v>
      </c>
      <c r="S26" t="e">
        <f t="array" aca="1" ref="S26" ca="1">INDEX(typesUnsorted, MATCH(SMALL(COUNTIF(typesUnsorted, "&lt;"&amp;typesUnsorted), ROW(11:11)), COUNTIF(typesUnsorted, "&lt;"&amp;typesUnsorted), 0))</f>
        <v>#REF!</v>
      </c>
      <c r="T26" t="e">
        <f t="array" aca="1" ref="T26" ca="1">INDEX(prioritiesUnsorted, MATCH(SMALL(COUNTIF(prioritiesUnsorted, "&lt;"&amp;prioritiesUnsorted), ROW(11:11)), COUNTIF(prioritiesUnsorted, "&lt;"&amp;prioritiesUnsorted), 0))</f>
        <v>#REF!</v>
      </c>
    </row>
    <row r="27" spans="7:20" x14ac:dyDescent="0.25">
      <c r="G27">
        <v>12</v>
      </c>
      <c r="H27" s="1" t="e">
        <f t="shared" si="0"/>
        <v>#REF!</v>
      </c>
      <c r="I27" t="e">
        <f>I26+COUNTIFS(#REF!,H27,#REF!,type,#REF!,priority)</f>
        <v>#REF!</v>
      </c>
      <c r="J27" t="e">
        <f>J26+COUNTIFS(#REF!,H27,#REF!,type,#REF!,priority)</f>
        <v>#REF!</v>
      </c>
      <c r="N27" t="e">
        <f t="array" ref="N27">INDEX(#REF!,MATCH(0, COUNTIF(N$15:N26,#REF!),0))</f>
        <v>#REF!</v>
      </c>
      <c r="O27" t="e">
        <f t="array" ref="O27">INDEX(#REF!,MATCH(0,COUNTIF(O$15:O26,#REF!),0))</f>
        <v>#REF!</v>
      </c>
      <c r="S27" t="e">
        <f t="array" aca="1" ref="S27" ca="1">INDEX(typesUnsorted, MATCH(SMALL(COUNTIF(typesUnsorted, "&lt;"&amp;typesUnsorted), ROW(12:12)), COUNTIF(typesUnsorted, "&lt;"&amp;typesUnsorted), 0))</f>
        <v>#REF!</v>
      </c>
      <c r="T27" t="e">
        <f t="array" aca="1" ref="T27" ca="1">INDEX(prioritiesUnsorted, MATCH(SMALL(COUNTIF(prioritiesUnsorted, "&lt;"&amp;prioritiesUnsorted), ROW(12:12)), COUNTIF(prioritiesUnsorted, "&lt;"&amp;prioritiesUnsorted), 0))</f>
        <v>#REF!</v>
      </c>
    </row>
    <row r="28" spans="7:20" x14ac:dyDescent="0.25">
      <c r="G28">
        <v>13</v>
      </c>
      <c r="H28" s="1" t="e">
        <f t="shared" si="0"/>
        <v>#REF!</v>
      </c>
      <c r="I28" t="e">
        <f>I27+COUNTIFS(#REF!,H28,#REF!,type,#REF!,priority)</f>
        <v>#REF!</v>
      </c>
      <c r="J28" t="e">
        <f>J27+COUNTIFS(#REF!,H28,#REF!,type,#REF!,priority)</f>
        <v>#REF!</v>
      </c>
      <c r="N28" t="e">
        <f t="array" ref="N28">INDEX(#REF!,MATCH(0, COUNTIF(N$15:N27,#REF!),0))</f>
        <v>#REF!</v>
      </c>
      <c r="O28" t="e">
        <f t="array" ref="O28">INDEX(#REF!,MATCH(0,COUNTIF(O$15:O27,#REF!),0))</f>
        <v>#REF!</v>
      </c>
      <c r="S28" t="e">
        <f t="array" aca="1" ref="S28" ca="1">INDEX(typesUnsorted, MATCH(SMALL(COUNTIF(typesUnsorted, "&lt;"&amp;typesUnsorted), ROW(13:13)), COUNTIF(typesUnsorted, "&lt;"&amp;typesUnsorted), 0))</f>
        <v>#REF!</v>
      </c>
      <c r="T28" t="e">
        <f t="array" aca="1" ref="T28" ca="1">INDEX(prioritiesUnsorted, MATCH(SMALL(COUNTIF(prioritiesUnsorted, "&lt;"&amp;prioritiesUnsorted), ROW(13:13)), COUNTIF(prioritiesUnsorted, "&lt;"&amp;prioritiesUnsorted), 0))</f>
        <v>#REF!</v>
      </c>
    </row>
    <row r="29" spans="7:20" x14ac:dyDescent="0.25">
      <c r="G29">
        <v>14</v>
      </c>
      <c r="H29" s="1" t="e">
        <f t="shared" si="0"/>
        <v>#REF!</v>
      </c>
      <c r="I29" t="e">
        <f>I28+COUNTIFS(#REF!,H29,#REF!,type,#REF!,priority)</f>
        <v>#REF!</v>
      </c>
      <c r="J29" t="e">
        <f>J28+COUNTIFS(#REF!,H29,#REF!,type,#REF!,priority)</f>
        <v>#REF!</v>
      </c>
      <c r="N29" t="e">
        <f t="array" ref="N29">INDEX(#REF!,MATCH(0, COUNTIF(N$15:N28,#REF!),0))</f>
        <v>#REF!</v>
      </c>
      <c r="O29" t="e">
        <f t="array" ref="O29">INDEX(#REF!,MATCH(0,COUNTIF(O$15:O28,#REF!),0))</f>
        <v>#REF!</v>
      </c>
      <c r="S29" t="e">
        <f t="array" aca="1" ref="S29" ca="1">INDEX(typesUnsorted, MATCH(SMALL(COUNTIF(typesUnsorted, "&lt;"&amp;typesUnsorted), ROW(14:14)), COUNTIF(typesUnsorted, "&lt;"&amp;typesUnsorted), 0))</f>
        <v>#REF!</v>
      </c>
      <c r="T29" t="e">
        <f t="array" aca="1" ref="T29" ca="1">INDEX(prioritiesUnsorted, MATCH(SMALL(COUNTIF(prioritiesUnsorted, "&lt;"&amp;prioritiesUnsorted), ROW(14:14)), COUNTIF(prioritiesUnsorted, "&lt;"&amp;prioritiesUnsorted), 0))</f>
        <v>#REF!</v>
      </c>
    </row>
    <row r="30" spans="7:20" x14ac:dyDescent="0.25">
      <c r="G30">
        <v>15</v>
      </c>
      <c r="H30" s="1" t="e">
        <f t="shared" si="0"/>
        <v>#REF!</v>
      </c>
      <c r="I30" t="e">
        <f>I29+COUNTIFS(#REF!,H30,#REF!,type,#REF!,priority)</f>
        <v>#REF!</v>
      </c>
      <c r="J30" t="e">
        <f>J29+COUNTIFS(#REF!,H30,#REF!,type,#REF!,priority)</f>
        <v>#REF!</v>
      </c>
      <c r="N30" t="e">
        <f t="array" ref="N30">INDEX(#REF!,MATCH(0, COUNTIF(N$15:N29,#REF!),0))</f>
        <v>#REF!</v>
      </c>
      <c r="O30" t="e">
        <f t="array" ref="O30">INDEX(#REF!,MATCH(0,COUNTIF(O$15:O29,#REF!),0))</f>
        <v>#REF!</v>
      </c>
      <c r="S30" t="e">
        <f t="array" aca="1" ref="S30" ca="1">INDEX(typesUnsorted, MATCH(SMALL(COUNTIF(typesUnsorted, "&lt;"&amp;typesUnsorted), ROW(15:15)), COUNTIF(typesUnsorted, "&lt;"&amp;typesUnsorted), 0))</f>
        <v>#REF!</v>
      </c>
      <c r="T30" t="e">
        <f t="array" aca="1" ref="T30" ca="1">INDEX(prioritiesUnsorted, MATCH(SMALL(COUNTIF(prioritiesUnsorted, "&lt;"&amp;prioritiesUnsorted), ROW(15:15)), COUNTIF(prioritiesUnsorted, "&lt;"&amp;prioritiesUnsorted), 0))</f>
        <v>#REF!</v>
      </c>
    </row>
    <row r="31" spans="7:20" x14ac:dyDescent="0.25">
      <c r="G31">
        <v>16</v>
      </c>
      <c r="H31" s="1" t="e">
        <f t="shared" si="0"/>
        <v>#REF!</v>
      </c>
      <c r="I31" t="e">
        <f>I30+COUNTIFS(#REF!,H31,#REF!,type,#REF!,priority)</f>
        <v>#REF!</v>
      </c>
      <c r="J31" t="e">
        <f>J30+COUNTIFS(#REF!,H31,#REF!,type,#REF!,priority)</f>
        <v>#REF!</v>
      </c>
      <c r="N31" t="e">
        <f t="array" ref="N31">INDEX(#REF!,MATCH(0, COUNTIF(N$15:N30,#REF!),0))</f>
        <v>#REF!</v>
      </c>
      <c r="O31" t="e">
        <f t="array" ref="O31">INDEX(#REF!,MATCH(0,COUNTIF(O$15:O30,#REF!),0))</f>
        <v>#REF!</v>
      </c>
      <c r="S31" t="e">
        <f t="array" aca="1" ref="S31" ca="1">INDEX(typesUnsorted, MATCH(SMALL(COUNTIF(typesUnsorted, "&lt;"&amp;typesUnsorted), ROW(16:16)), COUNTIF(typesUnsorted, "&lt;"&amp;typesUnsorted), 0))</f>
        <v>#REF!</v>
      </c>
      <c r="T31" t="e">
        <f t="array" aca="1" ref="T31" ca="1">INDEX(prioritiesUnsorted, MATCH(SMALL(COUNTIF(prioritiesUnsorted, "&lt;"&amp;prioritiesUnsorted), ROW(16:16)), COUNTIF(prioritiesUnsorted, "&lt;"&amp;prioritiesUnsorted), 0))</f>
        <v>#REF!</v>
      </c>
    </row>
    <row r="32" spans="7:20" x14ac:dyDescent="0.25">
      <c r="G32">
        <v>17</v>
      </c>
      <c r="H32" s="1" t="e">
        <f t="shared" si="0"/>
        <v>#REF!</v>
      </c>
      <c r="I32" t="e">
        <f>I31+COUNTIFS(#REF!,H32,#REF!,type,#REF!,priority)</f>
        <v>#REF!</v>
      </c>
      <c r="J32" t="e">
        <f>J31+COUNTIFS(#REF!,H32,#REF!,type,#REF!,priority)</f>
        <v>#REF!</v>
      </c>
      <c r="N32" t="e">
        <f t="array" ref="N32">INDEX(#REF!,MATCH(0, COUNTIF(N$15:N31,#REF!),0))</f>
        <v>#REF!</v>
      </c>
      <c r="O32" t="e">
        <f t="array" ref="O32">INDEX(#REF!,MATCH(0,COUNTIF(O$15:O31,#REF!),0))</f>
        <v>#REF!</v>
      </c>
      <c r="S32" t="e">
        <f t="array" aca="1" ref="S32" ca="1">INDEX(typesUnsorted, MATCH(SMALL(COUNTIF(typesUnsorted, "&lt;"&amp;typesUnsorted), ROW(17:17)), COUNTIF(typesUnsorted, "&lt;"&amp;typesUnsorted), 0))</f>
        <v>#REF!</v>
      </c>
      <c r="T32" t="e">
        <f t="array" aca="1" ref="T32" ca="1">INDEX(prioritiesUnsorted, MATCH(SMALL(COUNTIF(prioritiesUnsorted, "&lt;"&amp;prioritiesUnsorted), ROW(17:17)), COUNTIF(prioritiesUnsorted, "&lt;"&amp;prioritiesUnsorted), 0))</f>
        <v>#REF!</v>
      </c>
    </row>
    <row r="33" spans="7:20" x14ac:dyDescent="0.25">
      <c r="G33">
        <v>18</v>
      </c>
      <c r="H33" s="1" t="e">
        <f t="shared" si="0"/>
        <v>#REF!</v>
      </c>
      <c r="I33" t="e">
        <f>I32+COUNTIFS(#REF!,H33,#REF!,type,#REF!,priority)</f>
        <v>#REF!</v>
      </c>
      <c r="J33" t="e">
        <f>J32+COUNTIFS(#REF!,H33,#REF!,type,#REF!,priority)</f>
        <v>#REF!</v>
      </c>
      <c r="N33" t="e">
        <f t="array" ref="N33">INDEX(#REF!,MATCH(0, COUNTIF(N$15:N32,#REF!),0))</f>
        <v>#REF!</v>
      </c>
      <c r="O33" t="e">
        <f t="array" ref="O33">INDEX(#REF!,MATCH(0,COUNTIF(O$15:O32,#REF!),0))</f>
        <v>#REF!</v>
      </c>
      <c r="S33" t="e">
        <f t="array" aca="1" ref="S33" ca="1">INDEX(typesUnsorted, MATCH(SMALL(COUNTIF(typesUnsorted, "&lt;"&amp;typesUnsorted), ROW(18:18)), COUNTIF(typesUnsorted, "&lt;"&amp;typesUnsorted), 0))</f>
        <v>#REF!</v>
      </c>
      <c r="T33" t="e">
        <f t="array" aca="1" ref="T33" ca="1">INDEX(prioritiesUnsorted, MATCH(SMALL(COUNTIF(prioritiesUnsorted, "&lt;"&amp;prioritiesUnsorted), ROW(18:18)), COUNTIF(prioritiesUnsorted, "&lt;"&amp;prioritiesUnsorted), 0))</f>
        <v>#REF!</v>
      </c>
    </row>
    <row r="34" spans="7:20" x14ac:dyDescent="0.25">
      <c r="G34">
        <v>19</v>
      </c>
      <c r="H34" s="1" t="e">
        <f t="shared" si="0"/>
        <v>#REF!</v>
      </c>
      <c r="I34" t="e">
        <f>I33+COUNTIFS(#REF!,H34,#REF!,type,#REF!,priority)</f>
        <v>#REF!</v>
      </c>
      <c r="J34" t="e">
        <f>J33+COUNTIFS(#REF!,H34,#REF!,type,#REF!,priority)</f>
        <v>#REF!</v>
      </c>
      <c r="N34" t="e">
        <f t="array" ref="N34">INDEX(#REF!,MATCH(0, COUNTIF(N$15:N33,#REF!),0))</f>
        <v>#REF!</v>
      </c>
      <c r="O34" t="e">
        <f t="array" ref="O34">INDEX(#REF!,MATCH(0,COUNTIF(O$15:O33,#REF!),0))</f>
        <v>#REF!</v>
      </c>
      <c r="S34" t="e">
        <f t="array" aca="1" ref="S34" ca="1">INDEX(typesUnsorted, MATCH(SMALL(COUNTIF(typesUnsorted, "&lt;"&amp;typesUnsorted), ROW(19:19)), COUNTIF(typesUnsorted, "&lt;"&amp;typesUnsorted), 0))</f>
        <v>#REF!</v>
      </c>
      <c r="T34" t="e">
        <f t="array" aca="1" ref="T34" ca="1">INDEX(prioritiesUnsorted, MATCH(SMALL(COUNTIF(prioritiesUnsorted, "&lt;"&amp;prioritiesUnsorted), ROW(19:19)), COUNTIF(prioritiesUnsorted, "&lt;"&amp;prioritiesUnsorted), 0))</f>
        <v>#REF!</v>
      </c>
    </row>
    <row r="35" spans="7:20" x14ac:dyDescent="0.25">
      <c r="G35">
        <v>20</v>
      </c>
      <c r="H35" s="1" t="e">
        <f t="shared" si="0"/>
        <v>#REF!</v>
      </c>
      <c r="I35" t="e">
        <f>I34+COUNTIFS(#REF!,H35,#REF!,type,#REF!,priority)</f>
        <v>#REF!</v>
      </c>
      <c r="J35" t="e">
        <f>J34+COUNTIFS(#REF!,H35,#REF!,type,#REF!,priority)</f>
        <v>#REF!</v>
      </c>
      <c r="N35" t="e">
        <f t="array" ref="N35">INDEX(#REF!,MATCH(0, COUNTIF(N$15:N34,#REF!),0))</f>
        <v>#REF!</v>
      </c>
      <c r="O35" t="e">
        <f t="array" ref="O35">INDEX(#REF!,MATCH(0,COUNTIF(O$15:O34,#REF!),0))</f>
        <v>#REF!</v>
      </c>
      <c r="S35" t="e">
        <f t="array" aca="1" ref="S35" ca="1">INDEX(typesUnsorted, MATCH(SMALL(COUNTIF(typesUnsorted, "&lt;"&amp;typesUnsorted), ROW(20:20)), COUNTIF(typesUnsorted, "&lt;"&amp;typesUnsorted), 0))</f>
        <v>#REF!</v>
      </c>
      <c r="T35" t="e">
        <f t="array" aca="1" ref="T35" ca="1">INDEX(prioritiesUnsorted, MATCH(SMALL(COUNTIF(prioritiesUnsorted, "&lt;"&amp;prioritiesUnsorted), ROW(20:20)), COUNTIF(prioritiesUnsorted, "&lt;"&amp;prioritiesUnsorted), 0))</f>
        <v>#REF!</v>
      </c>
    </row>
    <row r="36" spans="7:20" x14ac:dyDescent="0.25">
      <c r="G36">
        <v>21</v>
      </c>
      <c r="H36" s="1" t="e">
        <f t="shared" si="0"/>
        <v>#REF!</v>
      </c>
      <c r="I36" t="e">
        <f>I35+COUNTIFS(#REF!,H36,#REF!,type,#REF!,priority)</f>
        <v>#REF!</v>
      </c>
      <c r="J36" t="e">
        <f>J35+COUNTIFS(#REF!,H36,#REF!,type,#REF!,priority)</f>
        <v>#REF!</v>
      </c>
      <c r="N36" t="e">
        <f t="array" ref="N36">INDEX(#REF!,MATCH(0, COUNTIF(N$15:N35,#REF!),0))</f>
        <v>#REF!</v>
      </c>
      <c r="O36" t="e">
        <f t="array" ref="O36">INDEX(#REF!,MATCH(0,COUNTIF(O$15:O35,#REF!),0))</f>
        <v>#REF!</v>
      </c>
      <c r="S36" t="e">
        <f t="array" aca="1" ref="S36" ca="1">INDEX(typesUnsorted, MATCH(SMALL(COUNTIF(typesUnsorted, "&lt;"&amp;typesUnsorted), ROW(21:21)), COUNTIF(typesUnsorted, "&lt;"&amp;typesUnsorted), 0))</f>
        <v>#REF!</v>
      </c>
      <c r="T36" t="e">
        <f t="array" aca="1" ref="T36" ca="1">INDEX(prioritiesUnsorted, MATCH(SMALL(COUNTIF(prioritiesUnsorted, "&lt;"&amp;prioritiesUnsorted), ROW(21:21)), COUNTIF(prioritiesUnsorted, "&lt;"&amp;prioritiesUnsorted), 0))</f>
        <v>#REF!</v>
      </c>
    </row>
    <row r="37" spans="7:20" x14ac:dyDescent="0.25">
      <c r="G37">
        <v>22</v>
      </c>
      <c r="H37" s="1" t="e">
        <f t="shared" si="0"/>
        <v>#REF!</v>
      </c>
      <c r="I37" t="e">
        <f>I36+COUNTIFS(#REF!,H37,#REF!,type,#REF!,priority)</f>
        <v>#REF!</v>
      </c>
      <c r="J37" t="e">
        <f>J36+COUNTIFS(#REF!,H37,#REF!,type,#REF!,priority)</f>
        <v>#REF!</v>
      </c>
      <c r="N37" t="e">
        <f t="array" ref="N37">INDEX(#REF!,MATCH(0, COUNTIF(N$15:N36,#REF!),0))</f>
        <v>#REF!</v>
      </c>
      <c r="O37" t="e">
        <f t="array" ref="O37">INDEX(#REF!,MATCH(0,COUNTIF(O$15:O36,#REF!),0))</f>
        <v>#REF!</v>
      </c>
      <c r="S37" t="e">
        <f t="array" aca="1" ref="S37" ca="1">INDEX(typesUnsorted, MATCH(SMALL(COUNTIF(typesUnsorted, "&lt;"&amp;typesUnsorted), ROW(22:22)), COUNTIF(typesUnsorted, "&lt;"&amp;typesUnsorted), 0))</f>
        <v>#REF!</v>
      </c>
      <c r="T37" t="e">
        <f t="array" aca="1" ref="T37" ca="1">INDEX(prioritiesUnsorted, MATCH(SMALL(COUNTIF(prioritiesUnsorted, "&lt;"&amp;prioritiesUnsorted), ROW(22:22)), COUNTIF(prioritiesUnsorted, "&lt;"&amp;prioritiesUnsorted), 0))</f>
        <v>#REF!</v>
      </c>
    </row>
    <row r="38" spans="7:20" x14ac:dyDescent="0.25">
      <c r="G38">
        <v>23</v>
      </c>
      <c r="H38" s="1" t="e">
        <f t="shared" si="0"/>
        <v>#REF!</v>
      </c>
      <c r="I38" t="e">
        <f>I37+COUNTIFS(#REF!,H38,#REF!,type,#REF!,priority)</f>
        <v>#REF!</v>
      </c>
      <c r="J38" t="e">
        <f>J37+COUNTIFS(#REF!,H38,#REF!,type,#REF!,priority)</f>
        <v>#REF!</v>
      </c>
      <c r="N38" t="e">
        <f t="array" ref="N38">INDEX(#REF!,MATCH(0, COUNTIF(N$15:N37,#REF!),0))</f>
        <v>#REF!</v>
      </c>
      <c r="O38" t="e">
        <f t="array" ref="O38">INDEX(#REF!,MATCH(0,COUNTIF(O$15:O37,#REF!),0))</f>
        <v>#REF!</v>
      </c>
      <c r="S38" t="e">
        <f t="array" aca="1" ref="S38" ca="1">INDEX(typesUnsorted, MATCH(SMALL(COUNTIF(typesUnsorted, "&lt;"&amp;typesUnsorted), ROW(23:23)), COUNTIF(typesUnsorted, "&lt;"&amp;typesUnsorted), 0))</f>
        <v>#REF!</v>
      </c>
      <c r="T38" t="e">
        <f t="array" aca="1" ref="T38" ca="1">INDEX(prioritiesUnsorted, MATCH(SMALL(COUNTIF(prioritiesUnsorted, "&lt;"&amp;prioritiesUnsorted), ROW(23:23)), COUNTIF(prioritiesUnsorted, "&lt;"&amp;prioritiesUnsorted), 0))</f>
        <v>#REF!</v>
      </c>
    </row>
    <row r="39" spans="7:20" x14ac:dyDescent="0.25">
      <c r="G39">
        <v>24</v>
      </c>
      <c r="H39" s="1" t="e">
        <f t="shared" si="0"/>
        <v>#REF!</v>
      </c>
      <c r="I39" t="e">
        <f>I38+COUNTIFS(#REF!,H39,#REF!,type,#REF!,priority)</f>
        <v>#REF!</v>
      </c>
      <c r="J39" t="e">
        <f>J38+COUNTIFS(#REF!,H39,#REF!,type,#REF!,priority)</f>
        <v>#REF!</v>
      </c>
      <c r="N39" t="e">
        <f t="array" ref="N39">INDEX(#REF!,MATCH(0, COUNTIF(N$15:N38,#REF!),0))</f>
        <v>#REF!</v>
      </c>
      <c r="O39" t="e">
        <f t="array" ref="O39">INDEX(#REF!,MATCH(0,COUNTIF(O$15:O38,#REF!),0))</f>
        <v>#REF!</v>
      </c>
      <c r="S39" t="e">
        <f t="array" aca="1" ref="S39" ca="1">INDEX(typesUnsorted, MATCH(SMALL(COUNTIF(typesUnsorted, "&lt;"&amp;typesUnsorted), ROW(24:24)), COUNTIF(typesUnsorted, "&lt;"&amp;typesUnsorted), 0))</f>
        <v>#REF!</v>
      </c>
      <c r="T39" t="e">
        <f t="array" aca="1" ref="T39" ca="1">INDEX(prioritiesUnsorted, MATCH(SMALL(COUNTIF(prioritiesUnsorted, "&lt;"&amp;prioritiesUnsorted), ROW(24:24)), COUNTIF(prioritiesUnsorted, "&lt;"&amp;prioritiesUnsorted), 0))</f>
        <v>#REF!</v>
      </c>
    </row>
    <row r="40" spans="7:20" x14ac:dyDescent="0.25">
      <c r="G40">
        <v>25</v>
      </c>
      <c r="H40" s="1" t="e">
        <f t="shared" si="0"/>
        <v>#REF!</v>
      </c>
      <c r="I40" t="e">
        <f>I39+COUNTIFS(#REF!,H40,#REF!,type,#REF!,priority)</f>
        <v>#REF!</v>
      </c>
      <c r="J40" t="e">
        <f>J39+COUNTIFS(#REF!,H40,#REF!,type,#REF!,priority)</f>
        <v>#REF!</v>
      </c>
      <c r="N40" t="e">
        <f t="array" ref="N40">INDEX(#REF!,MATCH(0, COUNTIF(N$15:N39,#REF!),0))</f>
        <v>#REF!</v>
      </c>
      <c r="O40" t="e">
        <f t="array" ref="O40">INDEX(#REF!,MATCH(0,COUNTIF(O$15:O39,#REF!),0))</f>
        <v>#REF!</v>
      </c>
      <c r="S40" t="e">
        <f t="array" aca="1" ref="S40" ca="1">INDEX(typesUnsorted, MATCH(SMALL(COUNTIF(typesUnsorted, "&lt;"&amp;typesUnsorted), ROW(25:25)), COUNTIF(typesUnsorted, "&lt;"&amp;typesUnsorted), 0))</f>
        <v>#REF!</v>
      </c>
      <c r="T40" t="e">
        <f t="array" aca="1" ref="T40" ca="1">INDEX(prioritiesUnsorted, MATCH(SMALL(COUNTIF(prioritiesUnsorted, "&lt;"&amp;prioritiesUnsorted), ROW(25:25)), COUNTIF(prioritiesUnsorted, "&lt;"&amp;prioritiesUnsorted), 0))</f>
        <v>#REF!</v>
      </c>
    </row>
    <row r="41" spans="7:20" x14ac:dyDescent="0.25">
      <c r="G41">
        <v>26</v>
      </c>
      <c r="H41" s="1" t="e">
        <f t="shared" si="0"/>
        <v>#REF!</v>
      </c>
      <c r="I41" t="e">
        <f>I40+COUNTIFS(#REF!,H41,#REF!,type,#REF!,priority)</f>
        <v>#REF!</v>
      </c>
      <c r="J41" t="e">
        <f>J40+COUNTIFS(#REF!,H41,#REF!,type,#REF!,priority)</f>
        <v>#REF!</v>
      </c>
      <c r="N41" t="e">
        <f t="array" ref="N41">INDEX(#REF!,MATCH(0, COUNTIF(N$15:N40,#REF!),0))</f>
        <v>#REF!</v>
      </c>
      <c r="O41" t="e">
        <f t="array" ref="O41">INDEX(#REF!,MATCH(0,COUNTIF(O$15:O40,#REF!),0))</f>
        <v>#REF!</v>
      </c>
      <c r="S41" t="e">
        <f t="array" aca="1" ref="S41" ca="1">INDEX(typesUnsorted, MATCH(SMALL(COUNTIF(typesUnsorted, "&lt;"&amp;typesUnsorted), ROW(26:26)), COUNTIF(typesUnsorted, "&lt;"&amp;typesUnsorted), 0))</f>
        <v>#REF!</v>
      </c>
      <c r="T41" t="e">
        <f t="array" aca="1" ref="T41" ca="1">INDEX(prioritiesUnsorted, MATCH(SMALL(COUNTIF(prioritiesUnsorted, "&lt;"&amp;prioritiesUnsorted), ROW(26:26)), COUNTIF(prioritiesUnsorted, "&lt;"&amp;prioritiesUnsorted), 0))</f>
        <v>#REF!</v>
      </c>
    </row>
    <row r="42" spans="7:20" x14ac:dyDescent="0.25">
      <c r="G42">
        <v>27</v>
      </c>
      <c r="H42" s="1" t="e">
        <f t="shared" si="0"/>
        <v>#REF!</v>
      </c>
      <c r="I42" t="e">
        <f>I41+COUNTIFS(#REF!,H42,#REF!,type,#REF!,priority)</f>
        <v>#REF!</v>
      </c>
      <c r="J42" t="e">
        <f>J41+COUNTIFS(#REF!,H42,#REF!,type,#REF!,priority)</f>
        <v>#REF!</v>
      </c>
      <c r="N42" t="e">
        <f t="array" ref="N42">INDEX(#REF!,MATCH(0, COUNTIF(N$15:N41,#REF!),0))</f>
        <v>#REF!</v>
      </c>
      <c r="O42" t="e">
        <f t="array" ref="O42">INDEX(#REF!,MATCH(0,COUNTIF(O$15:O41,#REF!),0))</f>
        <v>#REF!</v>
      </c>
      <c r="S42" t="e">
        <f t="array" aca="1" ref="S42" ca="1">INDEX(typesUnsorted, MATCH(SMALL(COUNTIF(typesUnsorted, "&lt;"&amp;typesUnsorted), ROW(27:27)), COUNTIF(typesUnsorted, "&lt;"&amp;typesUnsorted), 0))</f>
        <v>#REF!</v>
      </c>
      <c r="T42" t="e">
        <f t="array" aca="1" ref="T42" ca="1">INDEX(prioritiesUnsorted, MATCH(SMALL(COUNTIF(prioritiesUnsorted, "&lt;"&amp;prioritiesUnsorted), ROW(27:27)), COUNTIF(prioritiesUnsorted, "&lt;"&amp;prioritiesUnsorted), 0))</f>
        <v>#REF!</v>
      </c>
    </row>
    <row r="43" spans="7:20" x14ac:dyDescent="0.25">
      <c r="G43">
        <v>28</v>
      </c>
      <c r="H43" s="1" t="e">
        <f t="shared" si="0"/>
        <v>#REF!</v>
      </c>
      <c r="I43" t="e">
        <f>I42+COUNTIFS(#REF!,H43,#REF!,type,#REF!,priority)</f>
        <v>#REF!</v>
      </c>
      <c r="J43" t="e">
        <f>J42+COUNTIFS(#REF!,H43,#REF!,type,#REF!,priority)</f>
        <v>#REF!</v>
      </c>
      <c r="N43" t="e">
        <f t="array" ref="N43">INDEX(#REF!,MATCH(0, COUNTIF(N$15:N42,#REF!),0))</f>
        <v>#REF!</v>
      </c>
      <c r="O43" t="e">
        <f t="array" ref="O43">INDEX(#REF!,MATCH(0,COUNTIF(O$15:O42,#REF!),0))</f>
        <v>#REF!</v>
      </c>
      <c r="S43" t="e">
        <f t="array" aca="1" ref="S43" ca="1">INDEX(typesUnsorted, MATCH(SMALL(COUNTIF(typesUnsorted, "&lt;"&amp;typesUnsorted), ROW(28:28)), COUNTIF(typesUnsorted, "&lt;"&amp;typesUnsorted), 0))</f>
        <v>#REF!</v>
      </c>
      <c r="T43" t="e">
        <f t="array" aca="1" ref="T43" ca="1">INDEX(prioritiesUnsorted, MATCH(SMALL(COUNTIF(prioritiesUnsorted, "&lt;"&amp;prioritiesUnsorted), ROW(28:28)), COUNTIF(prioritiesUnsorted, "&lt;"&amp;prioritiesUnsorted), 0))</f>
        <v>#REF!</v>
      </c>
    </row>
    <row r="44" spans="7:20" x14ac:dyDescent="0.25">
      <c r="G44">
        <v>29</v>
      </c>
      <c r="H44" s="1" t="e">
        <f t="shared" si="0"/>
        <v>#REF!</v>
      </c>
      <c r="I44" t="e">
        <f>I43+COUNTIFS(#REF!,H44,#REF!,type,#REF!,priority)</f>
        <v>#REF!</v>
      </c>
      <c r="J44" t="e">
        <f>J43+COUNTIFS(#REF!,H44,#REF!,type,#REF!,priority)</f>
        <v>#REF!</v>
      </c>
      <c r="N44" t="e">
        <f t="array" ref="N44">INDEX(#REF!,MATCH(0, COUNTIF(N$15:N43,#REF!),0))</f>
        <v>#REF!</v>
      </c>
      <c r="O44" t="e">
        <f t="array" ref="O44">INDEX(#REF!,MATCH(0,COUNTIF(O$15:O43,#REF!),0))</f>
        <v>#REF!</v>
      </c>
      <c r="S44" t="e">
        <f t="array" aca="1" ref="S44" ca="1">INDEX(typesUnsorted, MATCH(SMALL(COUNTIF(typesUnsorted, "&lt;"&amp;typesUnsorted), ROW(29:29)), COUNTIF(typesUnsorted, "&lt;"&amp;typesUnsorted), 0))</f>
        <v>#REF!</v>
      </c>
      <c r="T44" t="e">
        <f t="array" aca="1" ref="T44" ca="1">INDEX(prioritiesUnsorted, MATCH(SMALL(COUNTIF(prioritiesUnsorted, "&lt;"&amp;prioritiesUnsorted), ROW(29:29)), COUNTIF(prioritiesUnsorted, "&lt;"&amp;prioritiesUnsorted), 0))</f>
        <v>#REF!</v>
      </c>
    </row>
    <row r="45" spans="7:20" x14ac:dyDescent="0.25">
      <c r="G45">
        <v>30</v>
      </c>
      <c r="H45" s="1" t="e">
        <f t="shared" si="0"/>
        <v>#REF!</v>
      </c>
      <c r="I45" t="e">
        <f>I44+COUNTIFS(#REF!,H45,#REF!,type,#REF!,priority)</f>
        <v>#REF!</v>
      </c>
      <c r="J45" t="e">
        <f>J44+COUNTIFS(#REF!,H45,#REF!,type,#REF!,priority)</f>
        <v>#REF!</v>
      </c>
      <c r="N45" t="e">
        <f t="array" ref="N45">INDEX(#REF!,MATCH(0, COUNTIF(N$15:N44,#REF!),0))</f>
        <v>#REF!</v>
      </c>
      <c r="O45" t="e">
        <f t="array" ref="O45">INDEX(#REF!,MATCH(0,COUNTIF(O$15:O44,#REF!),0))</f>
        <v>#REF!</v>
      </c>
      <c r="S45" t="e">
        <f t="array" aca="1" ref="S45" ca="1">INDEX(typesUnsorted, MATCH(SMALL(COUNTIF(typesUnsorted, "&lt;"&amp;typesUnsorted), ROW(30:30)), COUNTIF(typesUnsorted, "&lt;"&amp;typesUnsorted), 0))</f>
        <v>#REF!</v>
      </c>
      <c r="T45" t="e">
        <f t="array" aca="1" ref="T45" ca="1">INDEX(prioritiesUnsorted, MATCH(SMALL(COUNTIF(prioritiesUnsorted, "&lt;"&amp;prioritiesUnsorted), ROW(30:30)), COUNTIF(prioritiesUnsorted, "&lt;"&amp;prioritiesUnsorted), 0))</f>
        <v>#REF!</v>
      </c>
    </row>
    <row r="46" spans="7:20" x14ac:dyDescent="0.25">
      <c r="G46">
        <v>31</v>
      </c>
      <c r="H46" s="1" t="e">
        <f t="shared" si="0"/>
        <v>#REF!</v>
      </c>
      <c r="I46" t="e">
        <f>I45+COUNTIFS(#REF!,H46,#REF!,type,#REF!,priority)</f>
        <v>#REF!</v>
      </c>
      <c r="J46" t="e">
        <f>J45+COUNTIFS(#REF!,H46,#REF!,type,#REF!,priority)</f>
        <v>#REF!</v>
      </c>
    </row>
    <row r="47" spans="7:20" x14ac:dyDescent="0.25">
      <c r="G47">
        <v>32</v>
      </c>
      <c r="H47" s="1" t="e">
        <f t="shared" si="0"/>
        <v>#REF!</v>
      </c>
      <c r="I47" t="e">
        <f>I46+COUNTIFS(#REF!,H47,#REF!,type,#REF!,priority)</f>
        <v>#REF!</v>
      </c>
      <c r="J47" t="e">
        <f>J46+COUNTIFS(#REF!,H47,#REF!,type,#REF!,priority)</f>
        <v>#REF!</v>
      </c>
    </row>
    <row r="48" spans="7:20" x14ac:dyDescent="0.25">
      <c r="G48">
        <v>33</v>
      </c>
      <c r="H48" s="1" t="e">
        <f t="shared" ref="H48:H79" si="1">keydate-days+G48</f>
        <v>#REF!</v>
      </c>
      <c r="I48" t="e">
        <f>I47+COUNTIFS(#REF!,H48,#REF!,type,#REF!,priority)</f>
        <v>#REF!</v>
      </c>
      <c r="J48" t="e">
        <f>J47+COUNTIFS(#REF!,H48,#REF!,type,#REF!,priority)</f>
        <v>#REF!</v>
      </c>
    </row>
    <row r="49" spans="7:10" x14ac:dyDescent="0.25">
      <c r="G49">
        <v>34</v>
      </c>
      <c r="H49" s="1" t="e">
        <f t="shared" si="1"/>
        <v>#REF!</v>
      </c>
      <c r="I49" t="e">
        <f>I48+COUNTIFS(#REF!,H49,#REF!,type,#REF!,priority)</f>
        <v>#REF!</v>
      </c>
      <c r="J49" t="e">
        <f>J48+COUNTIFS(#REF!,H49,#REF!,type,#REF!,priority)</f>
        <v>#REF!</v>
      </c>
    </row>
    <row r="50" spans="7:10" x14ac:dyDescent="0.25">
      <c r="G50">
        <v>35</v>
      </c>
      <c r="H50" s="1" t="e">
        <f t="shared" si="1"/>
        <v>#REF!</v>
      </c>
      <c r="I50" t="e">
        <f>I49+COUNTIFS(#REF!,H50,#REF!,type,#REF!,priority)</f>
        <v>#REF!</v>
      </c>
      <c r="J50" t="e">
        <f>J49+COUNTIFS(#REF!,H50,#REF!,type,#REF!,priority)</f>
        <v>#REF!</v>
      </c>
    </row>
    <row r="51" spans="7:10" x14ac:dyDescent="0.25">
      <c r="G51">
        <v>36</v>
      </c>
      <c r="H51" s="1" t="e">
        <f t="shared" si="1"/>
        <v>#REF!</v>
      </c>
      <c r="I51" t="e">
        <f>I50+COUNTIFS(#REF!,H51,#REF!,type,#REF!,priority)</f>
        <v>#REF!</v>
      </c>
      <c r="J51" t="e">
        <f>J50+COUNTIFS(#REF!,H51,#REF!,type,#REF!,priority)</f>
        <v>#REF!</v>
      </c>
    </row>
    <row r="52" spans="7:10" x14ac:dyDescent="0.25">
      <c r="G52">
        <v>37</v>
      </c>
      <c r="H52" s="1" t="e">
        <f t="shared" si="1"/>
        <v>#REF!</v>
      </c>
      <c r="I52" t="e">
        <f>I51+COUNTIFS(#REF!,H52,#REF!,type,#REF!,priority)</f>
        <v>#REF!</v>
      </c>
      <c r="J52" t="e">
        <f>J51+COUNTIFS(#REF!,H52,#REF!,type,#REF!,priority)</f>
        <v>#REF!</v>
      </c>
    </row>
    <row r="53" spans="7:10" x14ac:dyDescent="0.25">
      <c r="G53">
        <v>38</v>
      </c>
      <c r="H53" s="1" t="e">
        <f t="shared" si="1"/>
        <v>#REF!</v>
      </c>
      <c r="I53" t="e">
        <f>I52+COUNTIFS(#REF!,H53,#REF!,type,#REF!,priority)</f>
        <v>#REF!</v>
      </c>
      <c r="J53" t="e">
        <f>J52+COUNTIFS(#REF!,H53,#REF!,type,#REF!,priority)</f>
        <v>#REF!</v>
      </c>
    </row>
    <row r="54" spans="7:10" x14ac:dyDescent="0.25">
      <c r="G54">
        <v>39</v>
      </c>
      <c r="H54" s="1" t="e">
        <f t="shared" si="1"/>
        <v>#REF!</v>
      </c>
      <c r="I54" t="e">
        <f>I53+COUNTIFS(#REF!,H54,#REF!,type,#REF!,priority)</f>
        <v>#REF!</v>
      </c>
      <c r="J54" t="e">
        <f>J53+COUNTIFS(#REF!,H54,#REF!,type,#REF!,priority)</f>
        <v>#REF!</v>
      </c>
    </row>
    <row r="55" spans="7:10" x14ac:dyDescent="0.25">
      <c r="G55">
        <v>40</v>
      </c>
      <c r="H55" s="1" t="e">
        <f t="shared" si="1"/>
        <v>#REF!</v>
      </c>
      <c r="I55" t="e">
        <f>I54+COUNTIFS(#REF!,H55,#REF!,type,#REF!,priority)</f>
        <v>#REF!</v>
      </c>
      <c r="J55" t="e">
        <f>J54+COUNTIFS(#REF!,H55,#REF!,type,#REF!,priority)</f>
        <v>#REF!</v>
      </c>
    </row>
    <row r="56" spans="7:10" x14ac:dyDescent="0.25">
      <c r="G56">
        <v>41</v>
      </c>
      <c r="H56" s="1" t="e">
        <f t="shared" si="1"/>
        <v>#REF!</v>
      </c>
      <c r="I56" t="e">
        <f>I55+COUNTIFS(#REF!,H56,#REF!,type,#REF!,priority)</f>
        <v>#REF!</v>
      </c>
      <c r="J56" t="e">
        <f>J55+COUNTIFS(#REF!,H56,#REF!,type,#REF!,priority)</f>
        <v>#REF!</v>
      </c>
    </row>
    <row r="57" spans="7:10" x14ac:dyDescent="0.25">
      <c r="G57">
        <v>42</v>
      </c>
      <c r="H57" s="1" t="e">
        <f t="shared" si="1"/>
        <v>#REF!</v>
      </c>
      <c r="I57" t="e">
        <f>I56+COUNTIFS(#REF!,H57,#REF!,type,#REF!,priority)</f>
        <v>#REF!</v>
      </c>
      <c r="J57" t="e">
        <f>J56+COUNTIFS(#REF!,H57,#REF!,type,#REF!,priority)</f>
        <v>#REF!</v>
      </c>
    </row>
    <row r="58" spans="7:10" x14ac:dyDescent="0.25">
      <c r="G58">
        <v>43</v>
      </c>
      <c r="H58" s="1" t="e">
        <f t="shared" si="1"/>
        <v>#REF!</v>
      </c>
      <c r="I58" t="e">
        <f>I57+COUNTIFS(#REF!,H58,#REF!,type,#REF!,priority)</f>
        <v>#REF!</v>
      </c>
      <c r="J58" t="e">
        <f>J57+COUNTIFS(#REF!,H58,#REF!,type,#REF!,priority)</f>
        <v>#REF!</v>
      </c>
    </row>
    <row r="59" spans="7:10" x14ac:dyDescent="0.25">
      <c r="G59">
        <v>44</v>
      </c>
      <c r="H59" s="1" t="e">
        <f t="shared" si="1"/>
        <v>#REF!</v>
      </c>
      <c r="I59" t="e">
        <f>I58+COUNTIFS(#REF!,H59,#REF!,type,#REF!,priority)</f>
        <v>#REF!</v>
      </c>
      <c r="J59" t="e">
        <f>J58+COUNTIFS(#REF!,H59,#REF!,type,#REF!,priority)</f>
        <v>#REF!</v>
      </c>
    </row>
    <row r="60" spans="7:10" x14ac:dyDescent="0.25">
      <c r="G60">
        <v>45</v>
      </c>
      <c r="H60" s="1" t="e">
        <f t="shared" si="1"/>
        <v>#REF!</v>
      </c>
      <c r="I60" t="e">
        <f>I59+COUNTIFS(#REF!,H60,#REF!,type,#REF!,priority)</f>
        <v>#REF!</v>
      </c>
      <c r="J60" t="e">
        <f>J59+COUNTIFS(#REF!,H60,#REF!,type,#REF!,priority)</f>
        <v>#REF!</v>
      </c>
    </row>
    <row r="61" spans="7:10" x14ac:dyDescent="0.25">
      <c r="G61">
        <v>46</v>
      </c>
      <c r="H61" s="1" t="e">
        <f t="shared" si="1"/>
        <v>#REF!</v>
      </c>
      <c r="I61" t="e">
        <f>I60+COUNTIFS(#REF!,H61,#REF!,type,#REF!,priority)</f>
        <v>#REF!</v>
      </c>
      <c r="J61" t="e">
        <f>J60+COUNTIFS(#REF!,H61,#REF!,type,#REF!,priority)</f>
        <v>#REF!</v>
      </c>
    </row>
    <row r="62" spans="7:10" x14ac:dyDescent="0.25">
      <c r="G62">
        <v>47</v>
      </c>
      <c r="H62" s="1" t="e">
        <f t="shared" si="1"/>
        <v>#REF!</v>
      </c>
      <c r="I62" t="e">
        <f>I61+COUNTIFS(#REF!,H62,#REF!,type,#REF!,priority)</f>
        <v>#REF!</v>
      </c>
      <c r="J62" t="e">
        <f>J61+COUNTIFS(#REF!,H62,#REF!,type,#REF!,priority)</f>
        <v>#REF!</v>
      </c>
    </row>
    <row r="63" spans="7:10" x14ac:dyDescent="0.25">
      <c r="G63">
        <v>48</v>
      </c>
      <c r="H63" s="1" t="e">
        <f t="shared" si="1"/>
        <v>#REF!</v>
      </c>
      <c r="I63" t="e">
        <f>I62+COUNTIFS(#REF!,H63,#REF!,type,#REF!,priority)</f>
        <v>#REF!</v>
      </c>
      <c r="J63" t="e">
        <f>J62+COUNTIFS(#REF!,H63,#REF!,type,#REF!,priority)</f>
        <v>#REF!</v>
      </c>
    </row>
    <row r="64" spans="7:10" x14ac:dyDescent="0.25">
      <c r="G64">
        <v>49</v>
      </c>
      <c r="H64" s="1" t="e">
        <f t="shared" si="1"/>
        <v>#REF!</v>
      </c>
      <c r="I64" t="e">
        <f>I63+COUNTIFS(#REF!,H64,#REF!,type,#REF!,priority)</f>
        <v>#REF!</v>
      </c>
      <c r="J64" t="e">
        <f>J63+COUNTIFS(#REF!,H64,#REF!,type,#REF!,priority)</f>
        <v>#REF!</v>
      </c>
    </row>
    <row r="65" spans="7:10" x14ac:dyDescent="0.25">
      <c r="G65">
        <v>50</v>
      </c>
      <c r="H65" s="1" t="e">
        <f t="shared" si="1"/>
        <v>#REF!</v>
      </c>
      <c r="I65" t="e">
        <f>I64+COUNTIFS(#REF!,H65,#REF!,type,#REF!,priority)</f>
        <v>#REF!</v>
      </c>
      <c r="J65" t="e">
        <f>J64+COUNTIFS(#REF!,H65,#REF!,type,#REF!,priority)</f>
        <v>#REF!</v>
      </c>
    </row>
    <row r="66" spans="7:10" x14ac:dyDescent="0.25">
      <c r="G66">
        <v>51</v>
      </c>
      <c r="H66" s="1" t="e">
        <f t="shared" si="1"/>
        <v>#REF!</v>
      </c>
      <c r="I66" t="e">
        <f>I65+COUNTIFS(#REF!,H66,#REF!,type,#REF!,priority)</f>
        <v>#REF!</v>
      </c>
      <c r="J66" t="e">
        <f>J65+COUNTIFS(#REF!,H66,#REF!,type,#REF!,priority)</f>
        <v>#REF!</v>
      </c>
    </row>
    <row r="67" spans="7:10" x14ac:dyDescent="0.25">
      <c r="G67">
        <v>52</v>
      </c>
      <c r="H67" s="1" t="e">
        <f t="shared" si="1"/>
        <v>#REF!</v>
      </c>
      <c r="I67" t="e">
        <f>I66+COUNTIFS(#REF!,H67,#REF!,type,#REF!,priority)</f>
        <v>#REF!</v>
      </c>
      <c r="J67" t="e">
        <f>J66+COUNTIFS(#REF!,H67,#REF!,type,#REF!,priority)</f>
        <v>#REF!</v>
      </c>
    </row>
    <row r="68" spans="7:10" x14ac:dyDescent="0.25">
      <c r="G68">
        <v>53</v>
      </c>
      <c r="H68" s="1" t="e">
        <f t="shared" si="1"/>
        <v>#REF!</v>
      </c>
      <c r="I68" t="e">
        <f>I67+COUNTIFS(#REF!,H68,#REF!,type,#REF!,priority)</f>
        <v>#REF!</v>
      </c>
      <c r="J68" t="e">
        <f>J67+COUNTIFS(#REF!,H68,#REF!,type,#REF!,priority)</f>
        <v>#REF!</v>
      </c>
    </row>
    <row r="69" spans="7:10" x14ac:dyDescent="0.25">
      <c r="G69">
        <v>54</v>
      </c>
      <c r="H69" s="1" t="e">
        <f t="shared" si="1"/>
        <v>#REF!</v>
      </c>
      <c r="I69" t="e">
        <f>I68+COUNTIFS(#REF!,H69,#REF!,type,#REF!,priority)</f>
        <v>#REF!</v>
      </c>
      <c r="J69" t="e">
        <f>J68+COUNTIFS(#REF!,H69,#REF!,type,#REF!,priority)</f>
        <v>#REF!</v>
      </c>
    </row>
    <row r="70" spans="7:10" x14ac:dyDescent="0.25">
      <c r="G70">
        <v>55</v>
      </c>
      <c r="H70" s="1" t="e">
        <f t="shared" si="1"/>
        <v>#REF!</v>
      </c>
      <c r="I70" t="e">
        <f>I69+COUNTIFS(#REF!,H70,#REF!,type,#REF!,priority)</f>
        <v>#REF!</v>
      </c>
      <c r="J70" t="e">
        <f>J69+COUNTIFS(#REF!,H70,#REF!,type,#REF!,priority)</f>
        <v>#REF!</v>
      </c>
    </row>
    <row r="71" spans="7:10" x14ac:dyDescent="0.25">
      <c r="G71">
        <v>56</v>
      </c>
      <c r="H71" s="1" t="e">
        <f t="shared" si="1"/>
        <v>#REF!</v>
      </c>
      <c r="I71" t="e">
        <f>I70+COUNTIFS(#REF!,H71,#REF!,type,#REF!,priority)</f>
        <v>#REF!</v>
      </c>
      <c r="J71" t="e">
        <f>J70+COUNTIFS(#REF!,H71,#REF!,type,#REF!,priority)</f>
        <v>#REF!</v>
      </c>
    </row>
    <row r="72" spans="7:10" x14ac:dyDescent="0.25">
      <c r="G72">
        <v>57</v>
      </c>
      <c r="H72" s="1" t="e">
        <f t="shared" si="1"/>
        <v>#REF!</v>
      </c>
      <c r="I72" t="e">
        <f>I71+COUNTIFS(#REF!,H72,#REF!,type,#REF!,priority)</f>
        <v>#REF!</v>
      </c>
      <c r="J72" t="e">
        <f>J71+COUNTIFS(#REF!,H72,#REF!,type,#REF!,priority)</f>
        <v>#REF!</v>
      </c>
    </row>
    <row r="73" spans="7:10" x14ac:dyDescent="0.25">
      <c r="G73">
        <v>58</v>
      </c>
      <c r="H73" s="1" t="e">
        <f t="shared" si="1"/>
        <v>#REF!</v>
      </c>
      <c r="I73" t="e">
        <f>I72+COUNTIFS(#REF!,H73,#REF!,type,#REF!,priority)</f>
        <v>#REF!</v>
      </c>
      <c r="J73" t="e">
        <f>J72+COUNTIFS(#REF!,H73,#REF!,type,#REF!,priority)</f>
        <v>#REF!</v>
      </c>
    </row>
    <row r="74" spans="7:10" x14ac:dyDescent="0.25">
      <c r="G74">
        <v>59</v>
      </c>
      <c r="H74" s="1" t="e">
        <f t="shared" si="1"/>
        <v>#REF!</v>
      </c>
      <c r="I74" t="e">
        <f>I73+COUNTIFS(#REF!,H74,#REF!,type,#REF!,priority)</f>
        <v>#REF!</v>
      </c>
      <c r="J74" t="e">
        <f>J73+COUNTIFS(#REF!,H74,#REF!,type,#REF!,priority)</f>
        <v>#REF!</v>
      </c>
    </row>
    <row r="75" spans="7:10" x14ac:dyDescent="0.25">
      <c r="G75">
        <v>60</v>
      </c>
      <c r="H75" s="1" t="e">
        <f t="shared" si="1"/>
        <v>#REF!</v>
      </c>
      <c r="I75" t="e">
        <f>I74+COUNTIFS(#REF!,H75,#REF!,type,#REF!,priority)</f>
        <v>#REF!</v>
      </c>
      <c r="J75" t="e">
        <f>J74+COUNTIFS(#REF!,H75,#REF!,type,#REF!,priority)</f>
        <v>#REF!</v>
      </c>
    </row>
    <row r="76" spans="7:10" x14ac:dyDescent="0.25">
      <c r="G76">
        <v>61</v>
      </c>
      <c r="H76" s="1" t="e">
        <f t="shared" si="1"/>
        <v>#REF!</v>
      </c>
      <c r="I76" t="e">
        <f>I75+COUNTIFS(#REF!,H76,#REF!,type,#REF!,priority)</f>
        <v>#REF!</v>
      </c>
      <c r="J76" t="e">
        <f>J75+COUNTIFS(#REF!,H76,#REF!,type,#REF!,priority)</f>
        <v>#REF!</v>
      </c>
    </row>
    <row r="77" spans="7:10" x14ac:dyDescent="0.25">
      <c r="G77">
        <v>62</v>
      </c>
      <c r="H77" s="1" t="e">
        <f t="shared" si="1"/>
        <v>#REF!</v>
      </c>
      <c r="I77" t="e">
        <f>I76+COUNTIFS(#REF!,H77,#REF!,type,#REF!,priority)</f>
        <v>#REF!</v>
      </c>
      <c r="J77" t="e">
        <f>J76+COUNTIFS(#REF!,H77,#REF!,type,#REF!,priority)</f>
        <v>#REF!</v>
      </c>
    </row>
    <row r="78" spans="7:10" x14ac:dyDescent="0.25">
      <c r="G78">
        <v>63</v>
      </c>
      <c r="H78" s="1" t="e">
        <f t="shared" si="1"/>
        <v>#REF!</v>
      </c>
      <c r="I78" t="e">
        <f>I77+COUNTIFS(#REF!,H78,#REF!,type,#REF!,priority)</f>
        <v>#REF!</v>
      </c>
      <c r="J78" t="e">
        <f>J77+COUNTIFS(#REF!,H78,#REF!,type,#REF!,priority)</f>
        <v>#REF!</v>
      </c>
    </row>
    <row r="79" spans="7:10" x14ac:dyDescent="0.25">
      <c r="G79">
        <v>64</v>
      </c>
      <c r="H79" s="1" t="e">
        <f t="shared" si="1"/>
        <v>#REF!</v>
      </c>
      <c r="I79" t="e">
        <f>I78+COUNTIFS(#REF!,H79,#REF!,type,#REF!,priority)</f>
        <v>#REF!</v>
      </c>
      <c r="J79" t="e">
        <f>J78+COUNTIFS(#REF!,H79,#REF!,type,#REF!,priority)</f>
        <v>#REF!</v>
      </c>
    </row>
    <row r="80" spans="7:10" x14ac:dyDescent="0.25">
      <c r="G80">
        <v>65</v>
      </c>
      <c r="H80" s="1" t="e">
        <f t="shared" ref="H80" si="2">keydate-days+G80</f>
        <v>#REF!</v>
      </c>
      <c r="I80" t="e">
        <f>I79+COUNTIFS(#REF!,H80,#REF!,type,#REF!,priority)</f>
        <v>#REF!</v>
      </c>
      <c r="J80" t="e">
        <f>J79+COUNTIFS(#REF!,H80,#REF!,type,#REF!,priority)</f>
        <v>#REF!</v>
      </c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883F423-1E00-4A4B-A32B-0DD69EB274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F12CF3-5921-4C87-89BA-889551898F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7649FE4-74D4-4C22-B0A6-B43B1CA2C8CD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16c05727-aa75-4e4a-9b5f-8a80a1165891"/>
    <ds:schemaRef ds:uri="http://purl.org/dc/dcmitype/"/>
    <ds:schemaRef ds:uri="http://schemas.microsoft.com/office/2006/metadata/properties"/>
    <ds:schemaRef ds:uri="http://schemas.openxmlformats.org/package/2006/metadata/core-properties"/>
    <ds:schemaRef ds:uri="71af3243-3dd4-4a8d-8c0d-dd76da1f02a5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B3</vt:lpstr>
      <vt:lpstr>Terrex-Gen5</vt:lpstr>
      <vt:lpstr>calculations</vt:lpstr>
      <vt:lpstr>days</vt:lpstr>
      <vt:lpstr>keydate</vt:lpstr>
      <vt:lpstr>maxdate</vt:lpstr>
      <vt:lpstr>mindate</vt:lpstr>
      <vt:lpstr>priority</vt:lpstr>
      <vt:lpstr>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2019-06-15T16:56:39Z</dcterms:created>
  <dcterms:modified xsi:type="dcterms:W3CDTF">2023-03-09T09:55:57Z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